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D:\DU LIEU KIEU\14. CONG KHAI NSNN\NĂM 2023\TINH HINH THUC HIEN DU TOAN NAM 2023\TINH HINH THUC HIEN DU TOAN QIV-2023\DANG TREN IDESK\"/>
    </mc:Choice>
  </mc:AlternateContent>
  <xr:revisionPtr revIDLastSave="0" documentId="13_ncr:1_{944BE3C1-A696-4C30-BA42-60A39FF78334}" xr6:coauthVersionLast="47" xr6:coauthVersionMax="47" xr10:uidLastSave="{00000000-0000-0000-0000-000000000000}"/>
  <bookViews>
    <workbookView xWindow="-120" yWindow="-120" windowWidth="20640" windowHeight="11040" activeTab="2" xr2:uid="{00000000-000D-0000-FFFF-FFFF00000000}"/>
  </bookViews>
  <sheets>
    <sheet name="Mau 59" sheetId="5" r:id="rId1"/>
    <sheet name="Mau 60" sheetId="6" r:id="rId2"/>
    <sheet name="Mau 61" sheetId="7" r:id="rId3"/>
  </sheets>
  <externalReferences>
    <externalReference r:id="rId4"/>
  </externalReferences>
  <calcPr calcId="191029"/>
</workbook>
</file>

<file path=xl/calcChain.xml><?xml version="1.0" encoding="utf-8"?>
<calcChain xmlns="http://schemas.openxmlformats.org/spreadsheetml/2006/main">
  <c r="A5" i="7" l="1"/>
  <c r="A5" i="6"/>
  <c r="D41" i="7"/>
  <c r="C41" i="7"/>
  <c r="D40" i="7"/>
  <c r="D39" i="7"/>
  <c r="G38" i="7"/>
  <c r="D38" i="7"/>
  <c r="E38" i="7" s="1"/>
  <c r="C38" i="7"/>
  <c r="G37" i="7"/>
  <c r="D37" i="7"/>
  <c r="C37" i="7"/>
  <c r="D36" i="7"/>
  <c r="D35" i="7" s="1"/>
  <c r="C36" i="7"/>
  <c r="G35" i="7"/>
  <c r="G34" i="7"/>
  <c r="D34" i="7"/>
  <c r="C34" i="7"/>
  <c r="G33" i="7"/>
  <c r="D33" i="7"/>
  <c r="C33" i="7"/>
  <c r="G32" i="7"/>
  <c r="D32" i="7"/>
  <c r="F32" i="7" s="1"/>
  <c r="C32" i="7"/>
  <c r="E32" i="7" s="1"/>
  <c r="G31" i="7"/>
  <c r="D31" i="7"/>
  <c r="F31" i="7" s="1"/>
  <c r="C31" i="7"/>
  <c r="G30" i="7"/>
  <c r="F30" i="7" s="1"/>
  <c r="D30" i="7"/>
  <c r="C30" i="7"/>
  <c r="E30" i="7" s="1"/>
  <c r="G29" i="7"/>
  <c r="D29" i="7"/>
  <c r="F29" i="7" s="1"/>
  <c r="C29" i="7"/>
  <c r="G28" i="7"/>
  <c r="D28" i="7"/>
  <c r="C28" i="7"/>
  <c r="G27" i="7"/>
  <c r="F27" i="7" s="1"/>
  <c r="E27" i="7"/>
  <c r="D27" i="7"/>
  <c r="C27" i="7"/>
  <c r="G26" i="7"/>
  <c r="D26" i="7"/>
  <c r="F26" i="7" s="1"/>
  <c r="C26" i="7"/>
  <c r="G25" i="7"/>
  <c r="F25" i="7" s="1"/>
  <c r="D25" i="7"/>
  <c r="C25" i="7"/>
  <c r="G24" i="7"/>
  <c r="D24" i="7"/>
  <c r="C24" i="7"/>
  <c r="G23" i="7"/>
  <c r="D23" i="7"/>
  <c r="F23" i="7" s="1"/>
  <c r="C23" i="7"/>
  <c r="G22" i="7"/>
  <c r="D22" i="7"/>
  <c r="E22" i="7" s="1"/>
  <c r="C22" i="7"/>
  <c r="G21" i="7"/>
  <c r="D21" i="7"/>
  <c r="F21" i="7" s="1"/>
  <c r="C21" i="7"/>
  <c r="G20" i="7"/>
  <c r="D20" i="7"/>
  <c r="C20" i="7"/>
  <c r="G19" i="7"/>
  <c r="D19" i="7"/>
  <c r="F19" i="7" s="1"/>
  <c r="C19" i="7"/>
  <c r="E19" i="7" s="1"/>
  <c r="D17" i="7"/>
  <c r="G16" i="7"/>
  <c r="D16" i="7"/>
  <c r="G15" i="7"/>
  <c r="D15" i="7"/>
  <c r="C15" i="7"/>
  <c r="G14" i="7"/>
  <c r="C14" i="7"/>
  <c r="D42" i="6"/>
  <c r="C42" i="6"/>
  <c r="D41" i="6"/>
  <c r="F41" i="6" s="1"/>
  <c r="C41" i="6"/>
  <c r="G40" i="6"/>
  <c r="C40" i="6"/>
  <c r="D39" i="6"/>
  <c r="D35" i="6"/>
  <c r="C35" i="6"/>
  <c r="A34" i="6"/>
  <c r="A35" i="6" s="1"/>
  <c r="A36" i="6" s="1"/>
  <c r="D33" i="6"/>
  <c r="C33" i="6"/>
  <c r="G32" i="6"/>
  <c r="D32" i="6"/>
  <c r="F32" i="6" s="1"/>
  <c r="C32" i="6"/>
  <c r="G30" i="6"/>
  <c r="F30" i="6"/>
  <c r="D30" i="6"/>
  <c r="E30" i="6" s="1"/>
  <c r="C30" i="6"/>
  <c r="G29" i="6"/>
  <c r="D29" i="6"/>
  <c r="C29" i="6"/>
  <c r="A29" i="6"/>
  <c r="A30" i="6" s="1"/>
  <c r="G28" i="6"/>
  <c r="D28" i="6"/>
  <c r="E28" i="6" s="1"/>
  <c r="C28" i="6"/>
  <c r="G27" i="6"/>
  <c r="D27" i="6"/>
  <c r="F27" i="6" s="1"/>
  <c r="C27" i="6"/>
  <c r="A27" i="6"/>
  <c r="G26" i="6"/>
  <c r="D26" i="6"/>
  <c r="F26" i="6" s="1"/>
  <c r="C26" i="6"/>
  <c r="G25" i="6"/>
  <c r="D25" i="6"/>
  <c r="F25" i="6" s="1"/>
  <c r="C25" i="6"/>
  <c r="G24" i="6"/>
  <c r="E24" i="6"/>
  <c r="D24" i="6"/>
  <c r="F24" i="6" s="1"/>
  <c r="C24" i="6"/>
  <c r="G23" i="6"/>
  <c r="D23" i="6"/>
  <c r="F23" i="6" s="1"/>
  <c r="C23" i="6"/>
  <c r="G22" i="6"/>
  <c r="D22" i="6"/>
  <c r="F22" i="6" s="1"/>
  <c r="C22" i="6"/>
  <c r="G21" i="6"/>
  <c r="D21" i="6"/>
  <c r="C21" i="6"/>
  <c r="G19" i="6"/>
  <c r="F19" i="6" s="1"/>
  <c r="E19" i="6"/>
  <c r="D19" i="6"/>
  <c r="C19" i="6"/>
  <c r="G18" i="6"/>
  <c r="D18" i="6"/>
  <c r="E18" i="6" s="1"/>
  <c r="C18" i="6"/>
  <c r="G17" i="6"/>
  <c r="E17" i="6"/>
  <c r="D17" i="6"/>
  <c r="F17" i="6" s="1"/>
  <c r="C17" i="6"/>
  <c r="G16" i="6"/>
  <c r="D16" i="6"/>
  <c r="E16" i="6" s="1"/>
  <c r="C16" i="6"/>
  <c r="G15" i="6"/>
  <c r="F15" i="6"/>
  <c r="D15" i="6"/>
  <c r="E15" i="6" s="1"/>
  <c r="C15" i="6"/>
  <c r="G14" i="6"/>
  <c r="F14" i="6" s="1"/>
  <c r="D14" i="6"/>
  <c r="C14" i="6"/>
  <c r="E14" i="6" s="1"/>
  <c r="A14" i="6"/>
  <c r="A15" i="6" s="1"/>
  <c r="A16" i="6" s="1"/>
  <c r="A17" i="6" s="1"/>
  <c r="A18" i="6" s="1"/>
  <c r="A19" i="6" s="1"/>
  <c r="G13" i="6"/>
  <c r="F13" i="6"/>
  <c r="E13" i="6"/>
  <c r="D13" i="6"/>
  <c r="C13" i="6"/>
  <c r="D30" i="5"/>
  <c r="D29" i="5"/>
  <c r="C29" i="5"/>
  <c r="D28" i="5"/>
  <c r="F27" i="5"/>
  <c r="D27" i="5"/>
  <c r="C27" i="5"/>
  <c r="F26" i="5"/>
  <c r="D26" i="5"/>
  <c r="C26" i="5"/>
  <c r="F25" i="5"/>
  <c r="D25" i="5"/>
  <c r="E25" i="5" s="1"/>
  <c r="C25" i="5"/>
  <c r="F24" i="5"/>
  <c r="D24" i="5"/>
  <c r="E24" i="5" s="1"/>
  <c r="C24" i="5"/>
  <c r="D23" i="5"/>
  <c r="C23" i="5"/>
  <c r="F22" i="5"/>
  <c r="D22" i="5"/>
  <c r="C22" i="5"/>
  <c r="F21" i="5"/>
  <c r="D21" i="5"/>
  <c r="C21" i="5"/>
  <c r="F20" i="5"/>
  <c r="F19" i="5"/>
  <c r="D18" i="5"/>
  <c r="D17" i="5"/>
  <c r="F16" i="5"/>
  <c r="D16" i="5"/>
  <c r="C16" i="5"/>
  <c r="F14" i="5"/>
  <c r="D14" i="5"/>
  <c r="D13" i="5" s="1"/>
  <c r="C14" i="5"/>
  <c r="F13" i="5"/>
  <c r="F12" i="5"/>
  <c r="E32" i="6" l="1"/>
  <c r="E27" i="5"/>
  <c r="F18" i="6"/>
  <c r="F16" i="6"/>
  <c r="E26" i="6"/>
  <c r="F29" i="6"/>
  <c r="C13" i="7"/>
  <c r="E23" i="7"/>
  <c r="E22" i="5"/>
  <c r="F28" i="6"/>
  <c r="E42" i="6"/>
  <c r="F42" i="6"/>
  <c r="G20" i="6"/>
  <c r="G13" i="7"/>
  <c r="F20" i="7"/>
  <c r="F22" i="7"/>
  <c r="E16" i="5"/>
  <c r="C35" i="7"/>
  <c r="G17" i="7"/>
  <c r="F17" i="7" s="1"/>
  <c r="C17" i="7"/>
  <c r="E17" i="7" s="1"/>
  <c r="F24" i="7"/>
  <c r="E21" i="5"/>
  <c r="C12" i="6"/>
  <c r="C11" i="6" s="1"/>
  <c r="D40" i="6"/>
  <c r="F40" i="6" s="1"/>
  <c r="C13" i="5"/>
  <c r="C12" i="5" s="1"/>
  <c r="F21" i="6"/>
  <c r="E25" i="7"/>
  <c r="F28" i="7"/>
  <c r="C20" i="5"/>
  <c r="C19" i="5" s="1"/>
  <c r="C20" i="6"/>
  <c r="E26" i="7"/>
  <c r="F35" i="7"/>
  <c r="E35" i="7"/>
  <c r="D14" i="7"/>
  <c r="C12" i="7"/>
  <c r="C11" i="7" s="1"/>
  <c r="E28" i="7"/>
  <c r="E21" i="7"/>
  <c r="E37" i="7"/>
  <c r="E24" i="7"/>
  <c r="E29" i="7"/>
  <c r="E20" i="7"/>
  <c r="G12" i="6"/>
  <c r="G11" i="6" s="1"/>
  <c r="E22" i="6"/>
  <c r="E29" i="6"/>
  <c r="E27" i="6"/>
  <c r="D20" i="6"/>
  <c r="E23" i="6"/>
  <c r="E41" i="6"/>
  <c r="E13" i="5"/>
  <c r="D12" i="5"/>
  <c r="E12" i="5" s="1"/>
  <c r="E14" i="5"/>
  <c r="D20" i="5"/>
  <c r="E40" i="6" l="1"/>
  <c r="G12" i="7"/>
  <c r="G11" i="7" s="1"/>
  <c r="D13" i="7"/>
  <c r="F14" i="7"/>
  <c r="E14" i="7"/>
  <c r="D12" i="6"/>
  <c r="F20" i="6"/>
  <c r="E20" i="6"/>
  <c r="E20" i="5"/>
  <c r="D19" i="5"/>
  <c r="E19" i="5" s="1"/>
  <c r="F13" i="7" l="1"/>
  <c r="E13" i="7"/>
  <c r="D12" i="7"/>
  <c r="F12" i="6"/>
  <c r="E12" i="6"/>
  <c r="D11" i="6"/>
  <c r="D11" i="7" l="1"/>
  <c r="F12" i="7"/>
  <c r="E12" i="7"/>
  <c r="F11" i="6"/>
  <c r="E11" i="6"/>
  <c r="E11" i="7" l="1"/>
  <c r="F11"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G40" authorId="0" shapeId="0" xr:uid="{27E4B26C-EEBA-4FF1-A402-F2F18BDAEEEE}">
      <text>
        <r>
          <rPr>
            <b/>
            <sz val="9"/>
            <rFont val="Tahoma"/>
            <family val="2"/>
          </rPr>
          <t>PC:</t>
        </r>
        <r>
          <rPr>
            <sz val="9"/>
            <rFont val="Tahoma"/>
            <family val="2"/>
          </rPr>
          <t xml:space="preserve">
Biểu 60 năm trước</t>
        </r>
      </text>
    </comment>
  </commentList>
</comments>
</file>

<file path=xl/sharedStrings.xml><?xml version="1.0" encoding="utf-8"?>
<sst xmlns="http://schemas.openxmlformats.org/spreadsheetml/2006/main" count="163" uniqueCount="109">
  <si>
    <t>STT</t>
  </si>
  <si>
    <t>A</t>
  </si>
  <si>
    <t>B</t>
  </si>
  <si>
    <t>I</t>
  </si>
  <si>
    <t>II</t>
  </si>
  <si>
    <t>Thu chuyển nguồn từ năm trước chuyển sang</t>
  </si>
  <si>
    <t xml:space="preserve">Chi đầu tư phát triển </t>
  </si>
  <si>
    <t>Chi thường xuyên</t>
  </si>
  <si>
    <t>Chi trả nợ lãi các khoản do chính quyền địa phương vay</t>
  </si>
  <si>
    <t>Chi bổ sung quỹ dự trữ tài chính</t>
  </si>
  <si>
    <t>Dự phòng ngân sách</t>
  </si>
  <si>
    <t>C</t>
  </si>
  <si>
    <t>D</t>
  </si>
  <si>
    <t>Thu nội địa</t>
  </si>
  <si>
    <t>Thu viện trợ</t>
  </si>
  <si>
    <t>Biểu số 59/CK-NSNN</t>
  </si>
  <si>
    <t>TỔNG NGUỒN THU NSNN TRÊN ĐỊA BÀN</t>
  </si>
  <si>
    <t>Thu từ dầu thô</t>
  </si>
  <si>
    <t>Thu cân đối từ hoạt động xuất khẩu, nhập khẩu</t>
  </si>
  <si>
    <t>UBND TỈNH ĐỒNG THÁP</t>
  </si>
  <si>
    <t>Đơn vị tính: triệu đồng</t>
  </si>
  <si>
    <t xml:space="preserve"> Chỉ tiêu</t>
  </si>
  <si>
    <t>Dự toán năm 2023 (HĐND Tỉnh)</t>
  </si>
  <si>
    <t>So sánh Ước TH với (%)</t>
  </si>
  <si>
    <t xml:space="preserve">Dự toán năm </t>
  </si>
  <si>
    <t>Cùng kỳ năm trước</t>
  </si>
  <si>
    <t>3=2/1</t>
  </si>
  <si>
    <t>Thu cân đối ngân sách nhà nước</t>
  </si>
  <si>
    <t>TỔNG CHI NGÂN SÁCH ĐỊA PHƯƠNG (I+II+ …+ IV)</t>
  </si>
  <si>
    <t>Chi cân đối ngân sách địa phương</t>
  </si>
  <si>
    <t>Chi tạo nguồn điều chỉnh tiền lương</t>
  </si>
  <si>
    <t>Chi từ nguồn bổ sung có mục tiêu từ ngân sách trung ương cho ngân sách địa phương</t>
  </si>
  <si>
    <t>III</t>
  </si>
  <si>
    <t>Chi trả nợ gốc vốn vay kênh cố hóa kênh mương, cụm tuyến dân cư</t>
  </si>
  <si>
    <t>IV</t>
  </si>
  <si>
    <t>Chi đầu tư từ nguồn vốn Chính phủ vay về cho vay lại</t>
  </si>
  <si>
    <t>V</t>
  </si>
  <si>
    <t>Chi chuyển nguyền ngân sách năm sau</t>
  </si>
  <si>
    <t>BỘI CHI NSĐP/ BỘI THU NSĐP</t>
  </si>
  <si>
    <t>CHI TRẢ NỢ GỐC</t>
  </si>
  <si>
    <t>Biểu số 60/CK-NSNN</t>
  </si>
  <si>
    <t>TỔNG THU NGÂN SÁCH NHÀ NƯỚC TRÊN ĐỊA BÀN (I+II+III+IV)</t>
  </si>
  <si>
    <t>Thu từ khu vực DNNN</t>
  </si>
  <si>
    <t xml:space="preserve">Thu từ khu vực doanh nghiệp có vốn đầu tư nước ngoài </t>
  </si>
  <si>
    <t>Thu từ khu vực kinh tế ngoài quốc doanh</t>
  </si>
  <si>
    <t>Thuế thu nhập cá nhân</t>
  </si>
  <si>
    <t>Thuế bảo vệ môi trường</t>
  </si>
  <si>
    <t>Lệ phí trước bạ</t>
  </si>
  <si>
    <t xml:space="preserve">Thu phí, lệ phí </t>
  </si>
  <si>
    <t>Các khoản thu về nhà, đất</t>
  </si>
  <si>
    <t>-</t>
  </si>
  <si>
    <t>Thuế sử dụng đất nông nghiệp</t>
  </si>
  <si>
    <t>Thuế sử dụng đất phi nông nghiệp</t>
  </si>
  <si>
    <t>Thu tiền sử dụng đất</t>
  </si>
  <si>
    <t>Tiền cho thuê đất, thuê mặt nước</t>
  </si>
  <si>
    <t>Tiền cho thuê và tiền bán nhà ở thuộc sở hữu nhà nước</t>
  </si>
  <si>
    <t>Thu tiền cấp quyền khai thác khoáng sản</t>
  </si>
  <si>
    <t>Thu hồi vốn, thu cổ tức, lợi nhuận được chia của Nhà nước và lợi nhuận sau thuế còn lại sau khi trích lập các quỹ của doanh nghiệp nhà nước</t>
  </si>
  <si>
    <t>Thu từ hoạt động xổ số kiến thiết</t>
  </si>
  <si>
    <t>Thu từ quỹ đất công ích, hoa lợi công sản khác</t>
  </si>
  <si>
    <t>Thu khác ngân sách</t>
  </si>
  <si>
    <t>Thu từ hoạt động xuất nhập khẩu</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</si>
  <si>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</si>
  <si>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</si>
  <si>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</si>
  <si>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</si>
  <si>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</si>
  <si>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</si>
  <si>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THU NGÂN SÁCH ĐỊA PHƯƠNG ĐƯỢC HƯỞNG THEO PHÂN CẤP</t>
  </si>
  <si>
    <t>Từ các khoản thu phân chia</t>
  </si>
  <si>
    <t>Các khoản thu NSĐP được hưởng 100%</t>
  </si>
  <si>
    <t>Biểu số 61/CK-NSNN</t>
  </si>
  <si>
    <t>Dự toán năm  2023 (HĐND Tỉnh)</t>
  </si>
  <si>
    <t>So sánh thực hiện với (%)</t>
  </si>
  <si>
    <t>Dự toán năm</t>
  </si>
  <si>
    <t>TỔNG CHI NGÂN SÁCH ĐỊA PHƯƠNG</t>
  </si>
  <si>
    <t>CHI CÂN ĐỐI NGÂN SÁCH ĐỊA PHƯƠNG (I+…+IV)</t>
  </si>
  <si>
    <t>Chi đầu tư phát triển</t>
  </si>
  <si>
    <t>Chi đầu tư cho các dự án (1)</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</si>
  <si>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</si>
  <si>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</si>
  <si>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</si>
  <si>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</si>
  <si>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</si>
  <si>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Chi sự nghiệp y tế, dân số và gia đình</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</si>
  <si>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</si>
  <si>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</si>
  <si>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</si>
  <si>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</si>
  <si>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</si>
  <si>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</si>
  <si>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bảo đảm xã hội</t>
  </si>
  <si>
    <t>Chi ANQP địa phương</t>
  </si>
  <si>
    <t>Chi khác</t>
  </si>
  <si>
    <t>VI</t>
  </si>
  <si>
    <t>Chi tạo nguồn, điều chỉnh tiền lương</t>
  </si>
  <si>
    <t>CHI TỪ NGUỒN BỔ SUNG CÓ MỤC TIÊU TỪ NGÂN SÁCH TRUNG ƯƠNG CHO NGÂN SÁCH ĐỊA PHƯƠNG</t>
  </si>
  <si>
    <t>Chương trình mục tiêu quốc gia</t>
  </si>
  <si>
    <t xml:space="preserve">Cho các chương trình dự án quan trọng vốn đầu tư </t>
  </si>
  <si>
    <t>Cho các nhiệm vụ, chính sách kinh phí thường xuyên</t>
  </si>
  <si>
    <t>CHI CHUYỂN NGUỒN NGÂN SÁCH NĂM SAU</t>
  </si>
  <si>
    <t>E</t>
  </si>
  <si>
    <t>CHI ĐẦU TƯ TỪ NGUỒN VỐN CHO VAY VỀ CHO VAY LẠI</t>
  </si>
  <si>
    <t xml:space="preserve">       SỞ TÀI CHÍNH</t>
  </si>
  <si>
    <t>CÂN ĐỐI NGÂN SÁCH ĐỊA ĐẦU NĂM 2023</t>
  </si>
  <si>
    <t xml:space="preserve">Ước thực hiện năm 2023 </t>
  </si>
  <si>
    <t>THỰC HIỆN THU NGÂN SÁCH NHÀ NƯỚC NĂM 2023</t>
  </si>
  <si>
    <t>ƯỚC THỰC HIỆN CHI NGÂN SÁCH NGÂN SÁCH ĐỊA PHƯƠNG NĂM 2023</t>
  </si>
  <si>
    <t>(Kèm theo Quyết định số 13 /QĐ-STC ngày  15 /  01 /2024 của Sở Tài chính)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</si>
</sst>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 #,##0.00_);_(* \(#,##0.00\);_(* &quot;-&quot;??_);_(@_)"/>
    <numFmt numFmtId="166" formatCode="#,###;\-#,###;&quot;&quot;;_(@_)"/>
    <numFmt numFmtId="167" formatCode="_(* #,##0_);_(* \(#,##0\);_(* &quot;-&quot;??_);_(@_)"/>
  </numFmts>
  <fonts count="19">
    <font>
      <sz val="11"/>
      <color theme="1"/>
      <name val="Calibri"/>
      <family val="2"/>
      <scheme val="minor"/>
    </font>
    <font>
      <sz val="12"/>
      <name val=".VnArial Narrow"/>
    </font>
    <font>
      <sz val="12"/>
      <name val=".VnArial Narrow"/>
      <family val="2"/>
    </font>
    <font>
      <sz val="12"/>
      <name val="Times New Roman"/>
      <family val="1"/>
    </font>
    <font>
      <b/>
      <sz val="12"/>
      <name val="Times New Roman"/>
      <family val="1"/>
    </font>
    <font>
      <i/>
      <sz val="12"/>
      <name val="Times New Roman"/>
      <family val="1"/>
    </font>
    <font>
      <sz val="12"/>
      <name val=".VnTime"/>
      <family val="2"/>
    </font>
    <font>
      <sz val="10"/>
      <name val="Arial"/>
      <family val="2"/>
      <charset val="163"/>
    </font>
    <font>
      <sz val="13"/>
      <name val=".VnTime"/>
      <family val="2"/>
    </font>
    <font>
      <sz val="11"/>
      <name val="Times New Roman"/>
      <family val="1"/>
      <charset val="163"/>
    </font>
    <font>
      <b/>
      <sz val="12"/>
      <name val="Times New Romanh"/>
      <charset val="163"/>
    </font>
    <font>
      <sz val="11"/>
      <color theme="1"/>
      <name val="Calibri"/>
      <family val="2"/>
      <charset val="163"/>
      <scheme val="minor"/>
    </font>
    <font>
      <b/>
      <i/>
      <sz val="12"/>
      <name val="Times New Roman"/>
      <family val="1"/>
    </font>
    <font>
      <sz val="11"/>
      <color theme="1"/>
      <name val="Calibri"/>
      <family val="2"/>
      <scheme val="minor"/>
    </font>
    <font>
      <b/>
      <sz val="11"/>
      <name val="Times New Roman"/>
      <family val="1"/>
    </font>
    <font>
      <sz val="12"/>
      <name val=".VnArial"/>
      <charset val="134"/>
    </font>
    <font>
      <sz val="12"/>
      <name val=".VnTime"/>
      <charset val="134"/>
    </font>
    <font>
      <b/>
      <sz val="9"/>
      <name val="Tahoma"/>
      <family val="2"/>
    </font>
    <font>
      <sz val="9"/>
      <name val="Tahoma"/>
      <family val="2"/>
    </font>
  </fonts>
  <fills count="2">
    <fill>
      <patternFill patternType="none"/>
    </fill>
    <fill>
      <patternFill patternType="gray125"/>
    </fill>
  </fills>
  <borders count="30">
    <border>
      <left/>
      <right/>
      <top/>
      <bottom/>
      <diagonal/>
    </border>
    <border>
      <left style="thin">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style="double">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n">
        <color indexed="64"/>
      </left>
      <right/>
      <top style="hair">
        <color indexed="64"/>
      </top>
      <bottom style="double">
        <color indexed="64"/>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bottom style="hair">
        <color auto="1"/>
      </bottom>
      <diagonal/>
    </border>
    <border>
      <left style="thin">
        <color auto="1"/>
      </left>
      <right/>
      <top style="hair">
        <color auto="1"/>
      </top>
      <bottom style="hair">
        <color auto="1"/>
      </bottom>
      <diagonal/>
    </border>
  </borders>
  <cellStyleXfs count="12">
    <xf numFmtId="0" fontId="0" fillId="0" borderId="0"/>
    <xf numFmtId="165" fontId="9" fillId="0" borderId="0" applyFont="0" applyFill="0" applyBorder="0" applyAlignment="0" applyProtection="0"/>
    <xf numFmtId="164" fontId="9" fillId="0" borderId="0" applyFont="0" applyFill="0" applyBorder="0" applyAlignment="0" applyProtection="0"/>
    <xf numFmtId="166" fontId="8" fillId="0" borderId="0" applyFont="0" applyFill="0" applyBorder="0" applyAlignment="0" applyProtection="0"/>
    <xf numFmtId="0" fontId="6" fillId="0" borderId="0"/>
    <xf numFmtId="0" fontId="7" fillId="0" borderId="0"/>
    <xf numFmtId="0" fontId="2" fillId="0" borderId="0"/>
    <xf numFmtId="0" fontId="11" fillId="0" borderId="0"/>
    <xf numFmtId="0" fontId="6" fillId="0" borderId="0"/>
    <xf numFmtId="0" fontId="9" fillId="0" borderId="0"/>
    <xf numFmtId="0" fontId="1" fillId="0" borderId="0"/>
    <xf numFmtId="165" fontId="13" fillId="0" borderId="0" applyFont="0" applyFill="0" applyBorder="0" applyAlignment="0" applyProtection="0"/>
  </cellStyleXfs>
  <cellXfs count="139">
    <xf numFmtId="0" fontId="0" fillId="0" borderId="0" xfId="0"/>
    <xf numFmtId="0" fontId="4" fillId="0" borderId="0" xfId="0" applyFont="1"/>
    <xf numFmtId="0" fontId="3" fillId="0" borderId="0" xfId="0" applyFont="1"/>
    <xf numFmtId="3" fontId="4" fillId="0" borderId="1" xfId="0" applyNumberFormat="1" applyFont="1" applyBorder="1" applyAlignment="1">
      <alignment horizontal="right" vertical="center"/>
    </xf>
    <xf numFmtId="3" fontId="4" fillId="0" borderId="1" xfId="0" applyNumberFormat="1" applyFont="1" applyBorder="1" applyAlignment="1">
      <alignment vertical="center"/>
    </xf>
    <xf numFmtId="3" fontId="3" fillId="0" borderId="1" xfId="0" applyNumberFormat="1" applyFont="1" applyBorder="1" applyAlignment="1">
      <alignment horizontal="right" vertical="center"/>
    </xf>
    <xf numFmtId="3" fontId="3" fillId="0" borderId="1" xfId="0" applyNumberFormat="1" applyFont="1" applyBorder="1" applyAlignment="1">
      <alignment vertical="center"/>
    </xf>
    <xf numFmtId="0" fontId="3" fillId="0" borderId="1" xfId="0" applyFont="1" applyBorder="1" applyAlignment="1">
      <alignment vertical="center"/>
    </xf>
    <xf numFmtId="0" fontId="3" fillId="0" borderId="0" xfId="0" applyFont="1" applyAlignment="1">
      <alignment horizontal="center"/>
    </xf>
    <xf numFmtId="0" fontId="4" fillId="0" borderId="0" xfId="0" applyFont="1" applyAlignment="1">
      <alignment horizontal="center" vertical="top" wrapText="1"/>
    </xf>
    <xf numFmtId="0" fontId="3" fillId="0" borderId="0" xfId="0" applyFont="1" applyAlignment="1">
      <alignment vertical="top" wrapText="1"/>
    </xf>
    <xf numFmtId="3" fontId="3" fillId="0" borderId="0" xfId="0" applyNumberFormat="1" applyFont="1" applyAlignment="1">
      <alignment horizontal="left"/>
    </xf>
    <xf numFmtId="3" fontId="5" fillId="0" borderId="0" xfId="0" applyNumberFormat="1" applyFont="1"/>
    <xf numFmtId="3" fontId="5" fillId="0" borderId="0" xfId="0" applyNumberFormat="1" applyFont="1" applyAlignment="1">
      <alignment horizontal="right"/>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3" fillId="0" borderId="11" xfId="0" applyFont="1" applyBorder="1" applyAlignment="1">
      <alignment horizontal="center" vertical="center"/>
    </xf>
    <xf numFmtId="0" fontId="3" fillId="0" borderId="0" xfId="0" applyFont="1" applyAlignment="1">
      <alignment vertical="center"/>
    </xf>
    <xf numFmtId="49" fontId="4" fillId="0" borderId="1" xfId="0" applyNumberFormat="1" applyFont="1" applyBorder="1" applyAlignment="1">
      <alignment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xf>
    <xf numFmtId="3" fontId="4" fillId="0" borderId="17" xfId="0" applyNumberFormat="1" applyFont="1" applyBorder="1" applyAlignment="1">
      <alignment vertical="center"/>
    </xf>
    <xf numFmtId="0" fontId="4" fillId="0" borderId="1" xfId="0" applyFont="1" applyBorder="1" applyAlignment="1">
      <alignment horizontal="left" vertical="center" shrinkToFit="1"/>
    </xf>
    <xf numFmtId="0" fontId="14" fillId="0" borderId="0" xfId="0" applyFont="1" applyAlignment="1">
      <alignment horizontal="center" vertical="top" wrapText="1"/>
    </xf>
    <xf numFmtId="0" fontId="3" fillId="0" borderId="11" xfId="0" applyFont="1" applyBorder="1" applyAlignment="1">
      <alignment horizontal="center" vertical="center" wrapText="1"/>
    </xf>
    <xf numFmtId="4" fontId="3" fillId="0" borderId="2" xfId="0" applyNumberFormat="1" applyFont="1" applyBorder="1" applyAlignment="1">
      <alignment vertical="center"/>
    </xf>
    <xf numFmtId="4" fontId="3" fillId="0" borderId="1" xfId="0" applyNumberFormat="1" applyFont="1" applyBorder="1" applyAlignment="1">
      <alignment vertical="center"/>
    </xf>
    <xf numFmtId="0" fontId="4" fillId="0" borderId="17" xfId="0" applyFont="1" applyBorder="1" applyAlignment="1">
      <alignment horizontal="left" vertical="center" wrapText="1"/>
    </xf>
    <xf numFmtId="4" fontId="4" fillId="0" borderId="17" xfId="0" applyNumberFormat="1" applyFont="1" applyBorder="1" applyAlignment="1">
      <alignment vertical="center"/>
    </xf>
    <xf numFmtId="4" fontId="4" fillId="0" borderId="1" xfId="0" applyNumberFormat="1" applyFont="1" applyBorder="1" applyAlignment="1">
      <alignment vertical="center"/>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xf>
    <xf numFmtId="3" fontId="4" fillId="0" borderId="23" xfId="0" applyNumberFormat="1" applyFont="1" applyBorder="1"/>
    <xf numFmtId="2" fontId="4" fillId="0" borderId="23" xfId="0" applyNumberFormat="1" applyFont="1" applyBorder="1"/>
    <xf numFmtId="4" fontId="4" fillId="0" borderId="24" xfId="0" applyNumberFormat="1" applyFont="1" applyBorder="1"/>
    <xf numFmtId="0" fontId="4" fillId="0" borderId="11" xfId="0" applyFont="1" applyBorder="1" applyAlignment="1">
      <alignment horizontal="center"/>
    </xf>
    <xf numFmtId="0" fontId="4" fillId="0" borderId="1" xfId="0" applyFont="1" applyBorder="1"/>
    <xf numFmtId="3" fontId="4" fillId="0" borderId="1" xfId="0" applyNumberFormat="1" applyFont="1" applyBorder="1"/>
    <xf numFmtId="2" fontId="4" fillId="0" borderId="1" xfId="0" applyNumberFormat="1" applyFont="1" applyBorder="1"/>
    <xf numFmtId="4" fontId="4" fillId="0" borderId="2" xfId="0" applyNumberFormat="1" applyFont="1" applyBorder="1"/>
    <xf numFmtId="0" fontId="3" fillId="0" borderId="11" xfId="0" applyFont="1" applyBorder="1" applyAlignment="1">
      <alignment horizontal="center"/>
    </xf>
    <xf numFmtId="3" fontId="3" fillId="0" borderId="1" xfId="0" applyNumberFormat="1" applyFont="1" applyBorder="1" applyAlignment="1">
      <alignment horizontal="right"/>
    </xf>
    <xf numFmtId="2" fontId="3" fillId="0" borderId="1" xfId="0" applyNumberFormat="1" applyFont="1" applyBorder="1"/>
    <xf numFmtId="0" fontId="4" fillId="0" borderId="2" xfId="0" applyFont="1" applyBorder="1"/>
    <xf numFmtId="0" fontId="4" fillId="0" borderId="2" xfId="0" applyFont="1" applyBorder="1" applyAlignment="1">
      <alignment vertical="center"/>
    </xf>
    <xf numFmtId="0" fontId="10" fillId="0" borderId="1" xfId="0" applyFont="1" applyBorder="1" applyAlignment="1">
      <alignment wrapText="1"/>
    </xf>
    <xf numFmtId="4" fontId="12" fillId="0" borderId="2" xfId="0" applyNumberFormat="1" applyFont="1" applyBorder="1" applyAlignment="1">
      <alignment vertical="center"/>
    </xf>
    <xf numFmtId="0" fontId="3" fillId="0" borderId="1" xfId="0" applyFont="1" applyBorder="1"/>
    <xf numFmtId="3" fontId="3" fillId="0" borderId="2" xfId="0" applyNumberFormat="1" applyFont="1" applyBorder="1" applyAlignment="1">
      <alignment vertical="center"/>
    </xf>
    <xf numFmtId="0" fontId="3" fillId="0" borderId="1" xfId="0" applyFont="1" applyBorder="1" applyAlignment="1">
      <alignment horizontal="left" vertical="center"/>
    </xf>
    <xf numFmtId="4" fontId="3" fillId="0" borderId="2" xfId="0" applyNumberFormat="1" applyFont="1" applyBorder="1"/>
    <xf numFmtId="0" fontId="4" fillId="0" borderId="11" xfId="0" applyFont="1" applyBorder="1" applyAlignment="1">
      <alignment horizontal="center" vertical="center" wrapText="1"/>
    </xf>
    <xf numFmtId="0" fontId="4" fillId="0" borderId="1" xfId="0" applyFont="1" applyBorder="1" applyAlignment="1">
      <alignment wrapText="1"/>
    </xf>
    <xf numFmtId="3" fontId="4" fillId="0" borderId="2" xfId="0" applyNumberFormat="1" applyFont="1" applyBorder="1"/>
    <xf numFmtId="49" fontId="4" fillId="0" borderId="1" xfId="0" applyNumberFormat="1" applyFont="1" applyBorder="1" applyAlignment="1">
      <alignment horizontal="left" vertical="center" wrapText="1" shrinkToFit="1"/>
    </xf>
    <xf numFmtId="49" fontId="4" fillId="0" borderId="1" xfId="0" applyNumberFormat="1" applyFont="1" applyBorder="1" applyAlignment="1">
      <alignment vertical="center"/>
    </xf>
    <xf numFmtId="0" fontId="3" fillId="0" borderId="2" xfId="0" applyFont="1" applyBorder="1" applyAlignment="1">
      <alignment vertical="center"/>
    </xf>
    <xf numFmtId="0" fontId="4" fillId="0" borderId="12" xfId="0" applyFont="1" applyBorder="1" applyAlignment="1">
      <alignment horizontal="center" vertical="center"/>
    </xf>
    <xf numFmtId="49" fontId="4" fillId="0" borderId="3" xfId="0" applyNumberFormat="1" applyFont="1" applyBorder="1" applyAlignment="1">
      <alignment vertical="center"/>
    </xf>
    <xf numFmtId="38" fontId="4" fillId="0" borderId="3" xfId="0" applyNumberFormat="1" applyFont="1" applyBorder="1"/>
    <xf numFmtId="3" fontId="4" fillId="0" borderId="3" xfId="0" applyNumberFormat="1" applyFont="1" applyBorder="1"/>
    <xf numFmtId="0" fontId="3" fillId="0" borderId="3" xfId="0" applyFont="1" applyBorder="1"/>
    <xf numFmtId="0" fontId="3" fillId="0" borderId="4" xfId="0" applyFont="1" applyBorder="1"/>
    <xf numFmtId="3" fontId="4" fillId="0" borderId="17" xfId="0" applyNumberFormat="1" applyFont="1" applyBorder="1"/>
    <xf numFmtId="10" fontId="4" fillId="0" borderId="17" xfId="0" applyNumberFormat="1" applyFont="1" applyBorder="1"/>
    <xf numFmtId="10" fontId="4" fillId="0" borderId="1" xfId="0" applyNumberFormat="1" applyFont="1" applyBorder="1"/>
    <xf numFmtId="0" fontId="5" fillId="0" borderId="11" xfId="0" quotePrefix="1" applyFont="1" applyBorder="1" applyAlignment="1">
      <alignment horizontal="center"/>
    </xf>
    <xf numFmtId="3" fontId="3" fillId="0" borderId="1" xfId="0" applyNumberFormat="1" applyFont="1" applyBorder="1"/>
    <xf numFmtId="3" fontId="3" fillId="0" borderId="3" xfId="0" applyNumberFormat="1" applyFont="1" applyBorder="1"/>
    <xf numFmtId="0" fontId="3" fillId="0" borderId="1" xfId="0" applyFont="1" applyBorder="1" applyAlignment="1">
      <alignment horizontal="justify" wrapText="1"/>
    </xf>
    <xf numFmtId="0" fontId="3" fillId="0" borderId="1" xfId="0" applyFont="1" applyBorder="1" applyAlignment="1">
      <alignment horizontal="left" wrapText="1"/>
    </xf>
    <xf numFmtId="0" fontId="4" fillId="0" borderId="12" xfId="0" applyFont="1" applyBorder="1" applyAlignment="1">
      <alignment horizontal="center" vertical="center" wrapText="1"/>
    </xf>
    <xf numFmtId="3" fontId="3" fillId="0" borderId="1" xfId="0" applyNumberFormat="1" applyFont="1" applyBorder="1" applyAlignment="1">
      <alignment shrinkToFit="1"/>
    </xf>
    <xf numFmtId="0" fontId="3" fillId="0" borderId="0" xfId="0" applyFont="1" applyAlignment="1">
      <alignment horizontal="right"/>
    </xf>
    <xf numFmtId="0" fontId="4" fillId="0" borderId="10" xfId="0" applyFont="1" applyBorder="1" applyAlignment="1">
      <alignment horizontal="center" vertical="center" wrapText="1"/>
    </xf>
    <xf numFmtId="10" fontId="3" fillId="0" borderId="2" xfId="0" applyNumberFormat="1" applyFont="1" applyBorder="1"/>
    <xf numFmtId="0" fontId="15" fillId="0" borderId="0" xfId="0" applyFont="1"/>
    <xf numFmtId="0" fontId="4" fillId="0" borderId="15" xfId="0" applyFont="1" applyBorder="1" applyAlignment="1">
      <alignment horizontal="center" vertical="center" wrapText="1"/>
    </xf>
    <xf numFmtId="10" fontId="4" fillId="0" borderId="18" xfId="0" applyNumberFormat="1" applyFont="1" applyBorder="1"/>
    <xf numFmtId="3" fontId="4" fillId="0" borderId="26" xfId="0" applyNumberFormat="1" applyFont="1" applyBorder="1"/>
    <xf numFmtId="3" fontId="4" fillId="0" borderId="0" xfId="0" applyNumberFormat="1" applyFont="1"/>
    <xf numFmtId="10" fontId="4" fillId="0" borderId="2" xfId="0" applyNumberFormat="1" applyFont="1" applyBorder="1"/>
    <xf numFmtId="3" fontId="4" fillId="0" borderId="27" xfId="0" applyNumberFormat="1" applyFont="1" applyBorder="1" applyAlignment="1">
      <alignment horizontal="right"/>
    </xf>
    <xf numFmtId="0" fontId="3" fillId="0" borderId="27" xfId="0" applyFont="1" applyBorder="1"/>
    <xf numFmtId="10" fontId="3" fillId="0" borderId="1" xfId="0" applyNumberFormat="1" applyFont="1" applyBorder="1"/>
    <xf numFmtId="3" fontId="3" fillId="0" borderId="26" xfId="0" applyNumberFormat="1" applyFont="1" applyBorder="1" applyAlignment="1">
      <alignment horizontal="right" vertical="center" shrinkToFit="1"/>
    </xf>
    <xf numFmtId="3" fontId="16" fillId="0" borderId="1" xfId="0" applyNumberFormat="1" applyFont="1" applyBorder="1"/>
    <xf numFmtId="3" fontId="16" fillId="0" borderId="27" xfId="0" applyNumberFormat="1" applyFont="1" applyBorder="1" applyAlignment="1">
      <alignment horizontal="right" vertical="center"/>
    </xf>
    <xf numFmtId="0" fontId="5" fillId="0" borderId="27" xfId="0" applyFont="1" applyBorder="1"/>
    <xf numFmtId="0" fontId="3" fillId="0" borderId="27" xfId="0" applyFont="1" applyBorder="1" applyAlignment="1">
      <alignment horizontal="justify" wrapText="1"/>
    </xf>
    <xf numFmtId="0" fontId="4" fillId="0" borderId="27" xfId="0" applyFont="1" applyBorder="1"/>
    <xf numFmtId="3" fontId="4" fillId="0" borderId="1" xfId="0" applyNumberFormat="1" applyFont="1" applyBorder="1" applyAlignment="1">
      <alignment shrinkToFit="1"/>
    </xf>
    <xf numFmtId="3" fontId="4" fillId="0" borderId="26" xfId="0" applyNumberFormat="1" applyFont="1" applyBorder="1" applyAlignment="1">
      <alignment horizontal="right" vertical="center" shrinkToFit="1"/>
    </xf>
    <xf numFmtId="3" fontId="4" fillId="0" borderId="28" xfId="0" applyNumberFormat="1" applyFont="1" applyBorder="1" applyAlignment="1">
      <alignment horizontal="right" vertical="center" shrinkToFit="1"/>
    </xf>
    <xf numFmtId="0" fontId="4" fillId="0" borderId="29" xfId="0" applyFont="1" applyBorder="1"/>
    <xf numFmtId="0" fontId="4" fillId="0" borderId="29" xfId="0" applyFont="1" applyBorder="1" applyAlignment="1">
      <alignment vertical="center" wrapText="1"/>
    </xf>
    <xf numFmtId="3" fontId="4" fillId="0" borderId="27" xfId="0" applyNumberFormat="1" applyFont="1" applyBorder="1" applyAlignment="1">
      <alignment vertical="center"/>
    </xf>
    <xf numFmtId="0" fontId="3" fillId="0" borderId="29" xfId="0" applyFont="1" applyBorder="1" applyAlignment="1">
      <alignment horizontal="left" vertical="center" wrapText="1"/>
    </xf>
    <xf numFmtId="0" fontId="3" fillId="0" borderId="12" xfId="0" applyFont="1" applyBorder="1" applyAlignment="1">
      <alignment horizontal="center" vertical="center"/>
    </xf>
    <xf numFmtId="0" fontId="3" fillId="0" borderId="25" xfId="0" applyFont="1" applyBorder="1" applyAlignment="1">
      <alignment vertical="center" wrapText="1"/>
    </xf>
    <xf numFmtId="10" fontId="3" fillId="0" borderId="3" xfId="0" applyNumberFormat="1" applyFont="1" applyBorder="1"/>
    <xf numFmtId="10" fontId="3" fillId="0" borderId="4" xfId="0" applyNumberFormat="1" applyFont="1" applyBorder="1"/>
    <xf numFmtId="0" fontId="4" fillId="0" borderId="17" xfId="0" applyFont="1" applyBorder="1"/>
    <xf numFmtId="4" fontId="4" fillId="0" borderId="18" xfId="0" applyNumberFormat="1" applyFont="1" applyBorder="1" applyAlignment="1">
      <alignment vertical="center"/>
    </xf>
    <xf numFmtId="3" fontId="4" fillId="0" borderId="26" xfId="0" applyNumberFormat="1" applyFont="1" applyBorder="1" applyAlignment="1">
      <alignment vertical="center"/>
    </xf>
    <xf numFmtId="4" fontId="4" fillId="0" borderId="2" xfId="0" applyNumberFormat="1" applyFont="1" applyBorder="1" applyAlignment="1">
      <alignment vertical="center"/>
    </xf>
    <xf numFmtId="3" fontId="4" fillId="0" borderId="28" xfId="0" applyNumberFormat="1" applyFont="1" applyBorder="1" applyAlignment="1">
      <alignment vertical="center"/>
    </xf>
    <xf numFmtId="3" fontId="4" fillId="0" borderId="27" xfId="0" applyNumberFormat="1" applyFont="1" applyBorder="1" applyAlignment="1">
      <alignment horizontal="right" vertical="center"/>
    </xf>
    <xf numFmtId="167" fontId="3" fillId="0" borderId="1" xfId="11" applyNumberFormat="1" applyFont="1" applyFill="1" applyBorder="1" applyAlignment="1">
      <alignment vertical="center"/>
    </xf>
    <xf numFmtId="3" fontId="3" fillId="0" borderId="0" xfId="0" applyNumberFormat="1" applyFont="1" applyAlignment="1">
      <alignment vertical="center"/>
    </xf>
    <xf numFmtId="167" fontId="3" fillId="0" borderId="27" xfId="11" applyNumberFormat="1" applyFont="1" applyFill="1" applyBorder="1" applyAlignment="1">
      <alignment vertical="center"/>
    </xf>
    <xf numFmtId="3" fontId="4" fillId="0" borderId="0" xfId="0" applyNumberFormat="1" applyFont="1" applyAlignment="1">
      <alignment horizontal="right" vertical="center"/>
    </xf>
    <xf numFmtId="0" fontId="4" fillId="0" borderId="1" xfId="0" applyFont="1" applyBorder="1" applyAlignment="1">
      <alignment horizontal="left" vertical="center"/>
    </xf>
    <xf numFmtId="3" fontId="4" fillId="0" borderId="0" xfId="0" applyNumberFormat="1" applyFont="1" applyAlignment="1">
      <alignment vertical="center"/>
    </xf>
    <xf numFmtId="167" fontId="4" fillId="0" borderId="1" xfId="11" applyNumberFormat="1" applyFont="1" applyFill="1" applyBorder="1" applyAlignment="1"/>
    <xf numFmtId="4" fontId="4" fillId="0" borderId="1" xfId="0" applyNumberFormat="1" applyFont="1" applyBorder="1"/>
    <xf numFmtId="4" fontId="4" fillId="0" borderId="2" xfId="0" applyNumberFormat="1" applyFont="1" applyBorder="1" applyAlignment="1">
      <alignment wrapText="1"/>
    </xf>
    <xf numFmtId="49" fontId="4" fillId="0" borderId="1" xfId="0" applyNumberFormat="1" applyFont="1" applyBorder="1" applyAlignment="1">
      <alignment wrapText="1"/>
    </xf>
    <xf numFmtId="49" fontId="3" fillId="0" borderId="1" xfId="0" applyNumberFormat="1" applyFont="1" applyBorder="1" applyAlignment="1">
      <alignment vertical="center"/>
    </xf>
    <xf numFmtId="3" fontId="3" fillId="0" borderId="0" xfId="0" applyNumberFormat="1" applyFont="1"/>
    <xf numFmtId="167" fontId="3" fillId="0" borderId="2" xfId="11" applyNumberFormat="1" applyFont="1" applyFill="1" applyBorder="1" applyAlignment="1">
      <alignment vertical="center"/>
    </xf>
    <xf numFmtId="0" fontId="4" fillId="0" borderId="3" xfId="0" applyFont="1" applyBorder="1" applyAlignment="1">
      <alignment wrapText="1"/>
    </xf>
    <xf numFmtId="0" fontId="4" fillId="0" borderId="23" xfId="0" applyFont="1" applyBorder="1"/>
    <xf numFmtId="0" fontId="3" fillId="0" borderId="0" xfId="0" applyFont="1" applyAlignment="1">
      <alignment horizontal="right"/>
    </xf>
    <xf numFmtId="0" fontId="4" fillId="0" borderId="0" xfId="0" applyFont="1" applyAlignment="1">
      <alignment horizontal="center" vertical="top" wrapText="1"/>
    </xf>
    <xf numFmtId="0" fontId="5" fillId="0" borderId="0" xfId="0" applyFont="1" applyAlignment="1">
      <alignment horizontal="center" vertical="top" wrapText="1"/>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14" fillId="0" borderId="0" xfId="0" applyFont="1" applyAlignment="1">
      <alignment horizontal="center" vertical="top" wrapText="1"/>
    </xf>
  </cellXfs>
  <cellStyles count="12">
    <cellStyle name="Comma" xfId="11" builtinId="3"/>
    <cellStyle name="Comma 2" xfId="1" xr:uid="{00000000-0005-0000-0000-000001000000}"/>
    <cellStyle name="Currency 2" xfId="2" xr:uid="{00000000-0005-0000-0000-000002000000}"/>
    <cellStyle name="HAI" xfId="3" xr:uid="{00000000-0005-0000-0000-000003000000}"/>
    <cellStyle name="Normal" xfId="0" builtinId="0"/>
    <cellStyle name="Normal 2" xfId="4" xr:uid="{00000000-0005-0000-0000-000005000000}"/>
    <cellStyle name="Normal 3" xfId="5" xr:uid="{00000000-0005-0000-0000-000006000000}"/>
    <cellStyle name="Normal 4" xfId="6" xr:uid="{00000000-0005-0000-0000-000007000000}"/>
    <cellStyle name="Normal 5" xfId="7" xr:uid="{00000000-0005-0000-0000-000008000000}"/>
    <cellStyle name="Normal 6" xfId="8" xr:uid="{00000000-0005-0000-0000-000009000000}"/>
    <cellStyle name="Normal 7" xfId="9" xr:uid="{00000000-0005-0000-0000-00000A000000}"/>
    <cellStyle name="Normal 8" xfId="10"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kieuttd\Documents\Zalo%20Received%20Files\Thu%20chi%20va%20DBT%2031-12-2023%20(H)%20KX%20ngay%2010012024.xlsx" TargetMode="External"/><Relationship Id="rId1" Type="http://schemas.openxmlformats.org/officeDocument/2006/relationships/externalLinkPath" Target="file:///C:\Users\kieuttd\Documents\Zalo%20Received%20Files\Thu%20chi%20va%20DBT%2031-12-2023%20(H)%20KX%20ngay%201001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ve bieu do cung ky nam truoc"/>
      <sheetName val="0101-TH Thu"/>
      <sheetName val="B2-02"/>
      <sheetName val="CackhoanLoaitru"/>
      <sheetName val="Kangatang"/>
      <sheetName val="Kangatang_2"/>
      <sheetName val="Kangatang_3"/>
      <sheetName val="Kangatang_4"/>
      <sheetName val="Kangatang_5"/>
      <sheetName val="Kangatang_6"/>
      <sheetName val="Kangatang_7"/>
      <sheetName val="Kangatang_8"/>
      <sheetName val="Kangatang_9"/>
      <sheetName val="Kangatang_10"/>
      <sheetName val="Kangatang_11"/>
      <sheetName val="Kangatang_12"/>
      <sheetName val="Kangatang_13"/>
      <sheetName val="Kangatang_14"/>
      <sheetName val="Kangatang_15"/>
      <sheetName val="Kangatang_16"/>
      <sheetName val="Kangatang_17"/>
      <sheetName val="Kangatang_18"/>
      <sheetName val="Kangatang_19"/>
      <sheetName val="Kangatang_20"/>
      <sheetName val="Kangatang_21"/>
      <sheetName val="Kangatang_22"/>
      <sheetName val="Kangatang_23"/>
      <sheetName val="Kangatang_24"/>
      <sheetName val="Kangatang_25"/>
      <sheetName val="Kangatang_26"/>
      <sheetName val="Kangatang_27"/>
      <sheetName val="Kangatang_28"/>
      <sheetName val="Kangatang_29"/>
      <sheetName val="Kangatang_30"/>
      <sheetName val="Kangatang_31"/>
      <sheetName val="Kangatang_32"/>
      <sheetName val="Kangatang_33"/>
      <sheetName val="Kangatang_34"/>
      <sheetName val="Kangatang_35"/>
      <sheetName val="Kangatang_36"/>
      <sheetName val="Kangatang_37"/>
      <sheetName val="Kangatang_38"/>
      <sheetName val="Kangatang_39"/>
      <sheetName val="Kangatang_40"/>
      <sheetName val="Kangatang_41"/>
      <sheetName val="Kangatang_42"/>
      <sheetName val="Kangatang_43"/>
      <sheetName val="Kangatang_44"/>
      <sheetName val="Kangatang_45"/>
      <sheetName val="Kangatang_46"/>
      <sheetName val="Kangatang_47"/>
      <sheetName val="Kangatang_48"/>
      <sheetName val="Kangatang_49"/>
      <sheetName val="Kangatang_50"/>
      <sheetName val="Kangatang_51"/>
      <sheetName val="Kangatang_52"/>
      <sheetName val="Kangatang_53"/>
      <sheetName val="Kangatang_54"/>
      <sheetName val="Kangatang_55"/>
      <sheetName val="Kangatang_56"/>
      <sheetName val="Kangatang_57"/>
      <sheetName val="Kangatang_58"/>
      <sheetName val="Kangatang_59"/>
      <sheetName val="Kangatang_60"/>
      <sheetName val="Kangatang_61"/>
      <sheetName val="Kangatang_62"/>
      <sheetName val="Kangatang_63"/>
      <sheetName val="Kangatang_64"/>
      <sheetName val="Kangatang_65"/>
      <sheetName val="Kangatang_66"/>
      <sheetName val="Kangatang_67"/>
      <sheetName val="Kangatang_68"/>
      <sheetName val="Kangatang_69"/>
      <sheetName val="Kangatang_70"/>
      <sheetName val="Kangatang_71"/>
      <sheetName val="Kangatang_72"/>
      <sheetName val="Kangatang_73"/>
      <sheetName val="Kangatang_74"/>
      <sheetName val="Kangatang_75"/>
      <sheetName val="Kangatang_76"/>
      <sheetName val="Kangatang_77"/>
      <sheetName val="Kangatang_78"/>
      <sheetName val="Kangatang_79"/>
      <sheetName val="Kangatang_80"/>
      <sheetName val="Kangatang_81"/>
      <sheetName val="Kangatang_82"/>
      <sheetName val="Kangatang_83"/>
      <sheetName val="Kangatang_84"/>
      <sheetName val="Kangatang_85"/>
      <sheetName val="Kangatang_86"/>
      <sheetName val="Kangatang_87"/>
      <sheetName val="Kangatang_88"/>
      <sheetName val="Kangatang_89"/>
      <sheetName val="Kangatang_90"/>
      <sheetName val="Kangatang_91"/>
      <sheetName val="Kangatang_92"/>
      <sheetName val="Kangatang_93"/>
      <sheetName val="Kangatang_94"/>
      <sheetName val="Kangatang_95"/>
      <sheetName val="Kangatang_96"/>
      <sheetName val="Kangatang_97"/>
      <sheetName val="Kangatang_98"/>
      <sheetName val="Kangatang_99"/>
      <sheetName val="Kangatang_100"/>
      <sheetName val="Kangatang_101"/>
      <sheetName val="Kangatang_102"/>
      <sheetName val="Kangatang_103"/>
      <sheetName val="Kangatang_104"/>
      <sheetName val="Kangatang_105"/>
      <sheetName val="Kangatang_106"/>
      <sheetName val="Kangatang_107"/>
      <sheetName val="Kangatang_108"/>
      <sheetName val="Kangatang_109"/>
      <sheetName val="Kangatang_110"/>
      <sheetName val="Kangatang_111"/>
      <sheetName val="Kangatang_112"/>
      <sheetName val="Kangatang_113"/>
      <sheetName val="Kangatang_114"/>
      <sheetName val="Kangatang_115"/>
      <sheetName val="Kangatang_116"/>
      <sheetName val="Kangatang_117"/>
      <sheetName val="Kangatang_118"/>
      <sheetName val="Kangatang_119"/>
      <sheetName val="Kangatang_120"/>
      <sheetName val="Kangatang_121"/>
      <sheetName val="Kangatang_122"/>
      <sheetName val="Kangatang_123"/>
      <sheetName val="Kangatang_124"/>
      <sheetName val="Kangatang_125"/>
      <sheetName val="Kangatang_126"/>
      <sheetName val="Kangatang_127"/>
      <sheetName val="Kangatang_128"/>
      <sheetName val="Kangatang_129"/>
      <sheetName val="Kangatang_130"/>
      <sheetName val="Kangatang_131"/>
      <sheetName val="Kangatang_132"/>
      <sheetName val="Kangatang_133"/>
      <sheetName val="Kangatang_134"/>
      <sheetName val="Kangatang_135"/>
      <sheetName val="Kangatang_136"/>
      <sheetName val="Kangatang_137"/>
      <sheetName val="Kangatang_138"/>
      <sheetName val="Kangatang_139"/>
      <sheetName val="Kangatang_140"/>
      <sheetName val="Kangatang_141"/>
      <sheetName val="Kangatang_142"/>
      <sheetName val="Kangatang_143"/>
      <sheetName val="Kangatang_144"/>
      <sheetName val="Kangatang_145"/>
      <sheetName val="Kangatang_146"/>
      <sheetName val="Kangatang_147"/>
      <sheetName val="Kangatang_148"/>
      <sheetName val="Kangatang_149"/>
      <sheetName val="Kangatang_150"/>
      <sheetName val="Kangatang_151"/>
      <sheetName val="Kangatang_152"/>
      <sheetName val="Kangatang_153"/>
      <sheetName val="Kangatang_154"/>
      <sheetName val="Kangatang_155"/>
      <sheetName val="Kangatang_156"/>
      <sheetName val="Kangatang_157"/>
      <sheetName val="Kangatang_158"/>
      <sheetName val="Kangatang_159"/>
      <sheetName val="Kangatang_160"/>
      <sheetName val="Kangatang_161"/>
      <sheetName val="Kangatang_162"/>
      <sheetName val="Kangatang_163"/>
      <sheetName val="Kangatang_164"/>
      <sheetName val="Kangatang_165"/>
      <sheetName val="Kangatang_166"/>
      <sheetName val="Kangatang_167"/>
      <sheetName val="Kangatang_168"/>
      <sheetName val="Kangatang_169"/>
      <sheetName val="Kangatang_170"/>
      <sheetName val="Kangatang_171"/>
      <sheetName val="Kangatang_172"/>
      <sheetName val="Kangatang_173"/>
      <sheetName val="Kangatang_174"/>
      <sheetName val="Kangatang_175"/>
      <sheetName val="Kangatang_176"/>
      <sheetName val="Kangatang_177"/>
      <sheetName val="Kangatang_178"/>
      <sheetName val="Kangatang_179"/>
      <sheetName val="Kangatang_180"/>
      <sheetName val="Kangatang_181"/>
      <sheetName val="Kangatang_182"/>
      <sheetName val="Kangatang_183"/>
      <sheetName val="Kangatang_184"/>
      <sheetName val="Kangatang_185"/>
      <sheetName val="Kangatang_186"/>
      <sheetName val="Kangatang_187"/>
      <sheetName val="Kangatang_188"/>
      <sheetName val="Kangatang_189"/>
      <sheetName val="Kangatang_190"/>
      <sheetName val="Kangatang_191"/>
      <sheetName val="Kangatang_192"/>
      <sheetName val="Kangatang_193"/>
      <sheetName val="Kangatang_194"/>
      <sheetName val="Kangatang_195"/>
      <sheetName val="Kangatang_196"/>
      <sheetName val="Kangatang_197"/>
      <sheetName val="Kangatang_198"/>
      <sheetName val="Kangatang_200"/>
      <sheetName val="Kangatang_201"/>
      <sheetName val="Kangatang_202"/>
      <sheetName val="Kangatang_203"/>
      <sheetName val="Kangatang_204"/>
      <sheetName val="Kangatang_206"/>
      <sheetName val="Kangatang_207"/>
      <sheetName val="Kangatang_209"/>
      <sheetName val="Kangatang_210"/>
      <sheetName val="Kangatang_211"/>
      <sheetName val="Kangatang_212"/>
      <sheetName val="Kangatang_213"/>
      <sheetName val="Kangatang_214"/>
      <sheetName val="Kangatang_215"/>
      <sheetName val="Kangatang_216"/>
      <sheetName val="Kangatang_217"/>
      <sheetName val="Kangatang_218"/>
      <sheetName val="Kangatang_219"/>
      <sheetName val="Kangatang_220"/>
      <sheetName val="Kangatang_221"/>
      <sheetName val="Kangatang_222"/>
      <sheetName val="Kangatang_223"/>
      <sheetName val="Kangatang_224"/>
      <sheetName val="Kangatang_225"/>
      <sheetName val="Kangatang_226"/>
      <sheetName val="Kangatang_227"/>
      <sheetName val="Kangatang_229"/>
      <sheetName val="Kangatang_232"/>
      <sheetName val="Kangatang_233"/>
      <sheetName val="Kangatang_235"/>
      <sheetName val="Kangatang_236"/>
      <sheetName val="Kangatang_237"/>
      <sheetName val="Kangatang_238"/>
      <sheetName val="Kangatang_199"/>
      <sheetName val="Kangatang_205"/>
      <sheetName val="Kangatang_208"/>
      <sheetName val="Kangatang_228"/>
      <sheetName val="Kangatang_230"/>
      <sheetName val="Kangatang_231"/>
      <sheetName val="Kangatang_234"/>
      <sheetName val="Kangatang_239"/>
      <sheetName val="Kangatang_240"/>
      <sheetName val="Kangatang_241"/>
      <sheetName val="Kangatang_242"/>
      <sheetName val="Kangatang_243"/>
      <sheetName val="Kangatang_244"/>
      <sheetName val="Kangatang_245"/>
      <sheetName val="Kangatang_246"/>
      <sheetName val="Kangatang_247"/>
      <sheetName val="Kangatang_248"/>
      <sheetName val="Kangatang_249"/>
      <sheetName val="Kangatang_250"/>
      <sheetName val="Kangatang_251"/>
      <sheetName val="Kangatang_252"/>
      <sheetName val="Kangatang_253"/>
      <sheetName val="Kangatang_254"/>
      <sheetName val="Kangatang_255"/>
      <sheetName val="Kangatang_256"/>
      <sheetName val="Kangatang_257"/>
      <sheetName val="Kangatang_258"/>
      <sheetName val="Kangatang_259"/>
      <sheetName val="Kangatang_260"/>
      <sheetName val="Kangatang_261"/>
      <sheetName val="Kangatang_262"/>
      <sheetName val="Kangatang_263"/>
      <sheetName val="Kangatang_264"/>
      <sheetName val="Kangatang_265"/>
      <sheetName val="Kangatang_266"/>
      <sheetName val="Kangatang_267"/>
      <sheetName val="Kangatang_268"/>
      <sheetName val="Kangatang_269"/>
      <sheetName val="Kangatang_270"/>
      <sheetName val="Kangatang_271"/>
      <sheetName val="Kangatang_272"/>
      <sheetName val="Kangatang_273"/>
      <sheetName val="Kangatang_274"/>
      <sheetName val="Kangatang_275"/>
      <sheetName val="Kangatang_276"/>
      <sheetName val="Kangatang_277"/>
      <sheetName val="Kangatang_278"/>
      <sheetName val="Kangatang_279"/>
      <sheetName val="Kangatang_280"/>
      <sheetName val="Kangatang_281"/>
      <sheetName val="Kangatang_282"/>
      <sheetName val="Kangatang_283"/>
      <sheetName val="Kangatang_284"/>
      <sheetName val="Kangatang_285"/>
      <sheetName val="Kangatang_286"/>
      <sheetName val="Kangatang_287"/>
      <sheetName val="Kangatang_288"/>
      <sheetName val="Kangatang_289"/>
      <sheetName val="Kangatang_290"/>
      <sheetName val="Kangatang_291"/>
      <sheetName val="Kangatang_292"/>
      <sheetName val="Kangatang_293"/>
      <sheetName val="Kangatang_294"/>
      <sheetName val="Kangatang_295"/>
      <sheetName val="Kangatang_296"/>
      <sheetName val="Kangatang_297"/>
      <sheetName val="Kangatang_298"/>
      <sheetName val="Kangatang_299"/>
      <sheetName val="Kangatang_300"/>
      <sheetName val="Kangatang_301"/>
      <sheetName val="Kangatang_302"/>
      <sheetName val="Kangatang_303"/>
      <sheetName val="Kangatang_304"/>
      <sheetName val="Kangatang_305"/>
      <sheetName val="Kangatang_306"/>
      <sheetName val="Kangatang_307"/>
      <sheetName val="Kangatang_308"/>
      <sheetName val="Kangatang_309"/>
      <sheetName val="Kangatang_310"/>
      <sheetName val="Kangatang_311"/>
      <sheetName val="Kangatang_312"/>
      <sheetName val="Kangatang_313"/>
      <sheetName val="Kangatang_314"/>
      <sheetName val="Kangatang_315"/>
      <sheetName val="Kangatang_316"/>
      <sheetName val="Kangatang_317"/>
      <sheetName val="Kangatang_318"/>
      <sheetName val="Kangatang_319"/>
      <sheetName val="Kangatang_320"/>
      <sheetName val="Kangatang_321"/>
      <sheetName val="Kangatang_322"/>
      <sheetName val="Kangatang_323"/>
      <sheetName val="Kangatang_324"/>
      <sheetName val="Kangatang_325"/>
      <sheetName val="Kangatang_326"/>
      <sheetName val="Kangatang_327"/>
      <sheetName val="Kangatang_328"/>
      <sheetName val="Kangatang_329"/>
      <sheetName val="Kangatang_330"/>
      <sheetName val="Kangatang_331"/>
      <sheetName val="Kangatang_332"/>
      <sheetName val="Kangatang_333"/>
      <sheetName val="Kangatang_334"/>
      <sheetName val="Kangatang_335"/>
      <sheetName val="Kangatang_336"/>
      <sheetName val="Kangatang_337"/>
      <sheetName val="Kangatang_338"/>
      <sheetName val="Kangatang_339"/>
      <sheetName val="Kangatang_340"/>
      <sheetName val="Kangatang_341"/>
      <sheetName val="Kangatang_342"/>
      <sheetName val="Kangatang_343"/>
      <sheetName val="Kangatang_344"/>
      <sheetName val="Kangatang_345"/>
      <sheetName val="Kangatang_346"/>
      <sheetName val="Kangatang_347"/>
      <sheetName val="Kangatang_348"/>
      <sheetName val="Kangatang_349"/>
      <sheetName val="Kangatang_350"/>
      <sheetName val="Kangatang_351"/>
      <sheetName val="Kangatang_352"/>
      <sheetName val="Kangatang_353"/>
      <sheetName val="Kangatang_354"/>
      <sheetName val="Kangatang_355"/>
      <sheetName val="Kangatang_356"/>
      <sheetName val="Kangatang_357"/>
      <sheetName val="Kangatang_358"/>
      <sheetName val="Kangatang_359"/>
      <sheetName val="Kangatang_360"/>
      <sheetName val="Kangatang_361"/>
      <sheetName val="Kangatang_362"/>
      <sheetName val="Kangatang_363"/>
      <sheetName val="Kangatang_364"/>
      <sheetName val="Kangatang_365"/>
      <sheetName val="Kangatang_366"/>
      <sheetName val="Kangatang_367"/>
      <sheetName val="Kangatang_368"/>
      <sheetName val="Kangatang_369"/>
      <sheetName val="Kangatang_370"/>
      <sheetName val="Kangatang_371"/>
      <sheetName val="Kangatang_372"/>
      <sheetName val="Kangatang_373"/>
      <sheetName val="Kangatang_374"/>
      <sheetName val="Kangatang_375"/>
      <sheetName val="Kangatang_376"/>
      <sheetName val="Kangatang_377"/>
      <sheetName val="Kangatang_378"/>
      <sheetName val="Kangatang_379"/>
      <sheetName val="Kangatang_380"/>
      <sheetName val="Kangatang_381"/>
      <sheetName val="Kangatang_382"/>
      <sheetName val="Kangatang_383"/>
      <sheetName val="Kangatang_384"/>
      <sheetName val="Kangatang_385"/>
      <sheetName val="Kangatang_386"/>
      <sheetName val="Kangatang_387"/>
      <sheetName val="Kangatang_388"/>
      <sheetName val="Kangatang_389"/>
      <sheetName val="Kangatang_390"/>
      <sheetName val="Kangatang_391"/>
      <sheetName val="Kangatang_392"/>
      <sheetName val="Kangatang_393"/>
      <sheetName val="Kangatang_394"/>
      <sheetName val="Kangatang_395"/>
      <sheetName val="Kangatang_396"/>
      <sheetName val="Kangatang_397"/>
      <sheetName val="Kangatang_398"/>
      <sheetName val="Kangatang_399"/>
      <sheetName val="Kangatang_400"/>
      <sheetName val="Kangatang_401"/>
      <sheetName val="Kangatang_402"/>
      <sheetName val="Kangatang_403"/>
      <sheetName val="Kangatang_404"/>
      <sheetName val="Kangatang_405"/>
      <sheetName val="Kangatang_406"/>
      <sheetName val="Kangatang_407"/>
      <sheetName val="Kangatang_408"/>
      <sheetName val="Kangatang_409"/>
      <sheetName val="Kangatang_410"/>
      <sheetName val="Kangatang_411"/>
      <sheetName val="Kangatang_412"/>
      <sheetName val="Kangatang_413"/>
      <sheetName val="Kangatang_414"/>
      <sheetName val="Kangatang_415"/>
      <sheetName val="Kangatang_416"/>
      <sheetName val="Kangatang_417"/>
      <sheetName val="Kangatang_418"/>
      <sheetName val="Kangatang_419"/>
      <sheetName val="Kangatang_420"/>
      <sheetName val="Kangatang_421"/>
      <sheetName val="Kangatang_422"/>
      <sheetName val="Kangatang_423"/>
      <sheetName val="Kangatang_424"/>
      <sheetName val="Kangatang_425"/>
      <sheetName val="Kangatang_426"/>
      <sheetName val="Kangatang_427"/>
      <sheetName val="Kangatang_428"/>
      <sheetName val="Kangatang_429"/>
      <sheetName val="Kangatang_430"/>
      <sheetName val="Kangatang_431"/>
      <sheetName val="Kangatang_432"/>
      <sheetName val="Kangatang_433"/>
      <sheetName val="Kangatang_434"/>
      <sheetName val="Kangatang_435"/>
      <sheetName val="Kangatang_436"/>
      <sheetName val="Kangatang_437"/>
      <sheetName val="Kangatang_438"/>
      <sheetName val="Kangatang_439"/>
      <sheetName val="Kangatang_440"/>
      <sheetName val="Kangatang_441"/>
      <sheetName val="Kangatang_442"/>
      <sheetName val="Kangatang_443"/>
      <sheetName val="Kangatang_444"/>
      <sheetName val="Kangatang_445"/>
      <sheetName val="Kangatang_446"/>
      <sheetName val="Kangatang_447"/>
      <sheetName val="Kangatang_448"/>
      <sheetName val="Kangatang_449"/>
      <sheetName val="Kangatang_450"/>
      <sheetName val="Kangatang_451"/>
      <sheetName val="Kangatang_452"/>
      <sheetName val="Kangatang_453"/>
      <sheetName val="Kangatang_454"/>
      <sheetName val="Kangatang_455"/>
      <sheetName val="Kangatang_456"/>
      <sheetName val="Kangatang_457"/>
      <sheetName val="Kangatang_458"/>
      <sheetName val="Kangatang_459"/>
      <sheetName val="Kangatang_460"/>
      <sheetName val="Kangatang_461"/>
      <sheetName val="Kangatang_462"/>
      <sheetName val="Kangatang_463"/>
      <sheetName val="Kangatang_464"/>
      <sheetName val="Kangatang_465"/>
      <sheetName val="Kangatang_466"/>
      <sheetName val="Kangatang_467"/>
      <sheetName val="Kangatang_468"/>
      <sheetName val="Kangatang_469"/>
      <sheetName val="Kangatang_470"/>
      <sheetName val="Kangatang_471"/>
      <sheetName val="Kangatang_472"/>
      <sheetName val="Kangatang_473"/>
      <sheetName val="Kangatang_474"/>
      <sheetName val="Kangatang_475"/>
      <sheetName val="Kangatang_476"/>
      <sheetName val="Kangatang_477"/>
      <sheetName val="Kangatang_478"/>
      <sheetName val="Kangatang_479"/>
      <sheetName val="Kangatang_480"/>
      <sheetName val="Kangatang_481"/>
      <sheetName val="Kangatang_482"/>
      <sheetName val="Kangatang_483"/>
      <sheetName val="Kangatang_484"/>
      <sheetName val="Kangatang_485"/>
      <sheetName val="Kangatang_486"/>
      <sheetName val="Kangatang_487"/>
      <sheetName val="Kangatang_488"/>
      <sheetName val="Kangatang_489"/>
      <sheetName val="Kangatang_490"/>
      <sheetName val="Kangatang_491"/>
      <sheetName val="Kangatang_492"/>
      <sheetName val="Kangatang_493"/>
      <sheetName val="Kangatang_494"/>
      <sheetName val="Kangatang_495"/>
      <sheetName val="Kangatang_496"/>
      <sheetName val="Kangatang_497"/>
      <sheetName val="Kangatang_498"/>
      <sheetName val="Kangatang_499"/>
      <sheetName val="Kangatang_500"/>
      <sheetName val="Kangatang_501"/>
      <sheetName val="Kangatang_502"/>
      <sheetName val="Kangatang_503"/>
      <sheetName val="Kangatang_504"/>
      <sheetName val="Kangatang_505"/>
      <sheetName val="Kangatang_506"/>
      <sheetName val="Kangatang_507"/>
      <sheetName val="Kangatang_508"/>
      <sheetName val="Kangatang_509"/>
      <sheetName val="Kangatang_510"/>
      <sheetName val="Kangatang_511"/>
      <sheetName val="Kangatang_512"/>
      <sheetName val="Kangatang_513"/>
      <sheetName val="Kangatang_514"/>
      <sheetName val="Kangatang_515"/>
      <sheetName val="Kangatang_516"/>
      <sheetName val="Kangatang_517"/>
      <sheetName val="thu noi dia(BTC)"/>
      <sheetName val="SoSanhThucHienThu (2)"/>
      <sheetName val="mau 59 CD quy "/>
      <sheetName val="mau 60 Thu quy"/>
      <sheetName val="010.1"/>
      <sheetName val="010.2"/>
      <sheetName val="010.3"/>
      <sheetName val="mau 34 DT CD NGUON"/>
      <sheetName val="mau 36DT chi NSDP"/>
      <sheetName val="mau 39 chi DT"/>
      <sheetName val="mau 40 chi TX"/>
      <sheetName val="mau 41 ty le %"/>
      <sheetName val="mau 42 DT thu bs chi cd"/>
      <sheetName val="mau 35 thu DT thu"/>
      <sheetName val="MAU 37 DT chi Tinh"/>
      <sheetName val="mau 46 DT CD NSDP"/>
      <sheetName val="mau 33 CD NSDP"/>
      <sheetName val="mau 66 QT chi NS tinh"/>
      <sheetName val="mau 61 Chi quy"/>
      <sheetName val="thu noi dia(HĐND)(btc)"/>
      <sheetName val="thu noi dia(HĐND)"/>
      <sheetName val="Chi huyen 31-12-2022"/>
      <sheetName val="Thu huyen 31-12-2022"/>
      <sheetName val="Thu 2023"/>
      <sheetName val="Thu 31-12-2023"/>
      <sheetName val="0105-TH chi"/>
      <sheetName val="B5-01 (NST)"/>
      <sheetName val="B5-01(NSH)"/>
      <sheetName val="B5-01 (xa)"/>
      <sheetName val="B5-03 (tinh)"/>
      <sheetName val="B5-03 (huyen)"/>
      <sheetName val="B5-03(xa)"/>
      <sheetName val="CT MTQG"/>
      <sheetName val="Chi"/>
      <sheetName val="Chi (HĐND)"/>
      <sheetName val="Chi 2023"/>
      <sheetName val="Chi 31-12-2023"/>
      <sheetName val="Bao cao (Qmoi)"/>
      <sheetName val="thu"/>
      <sheetName val="Bao cao (1)"/>
      <sheetName val="Phan tich"/>
      <sheetName val="Bao cao"/>
      <sheetName val="Chi (HĐND) (ko ke chuyen nguon)"/>
      <sheetName val="Chi (A-B-C)"/>
      <sheetName val="Chi (A-B-C) ko ke chi DTPT khac"/>
      <sheetName val="Sheet1"/>
      <sheetName val="Sheet2"/>
      <sheetName val="ve bieu do nam (huyen NSN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ow r="12">
          <cell r="C12">
            <v>7440000</v>
          </cell>
          <cell r="D12">
            <v>8059453.729408999</v>
          </cell>
          <cell r="F12">
            <v>1.0764650142579393</v>
          </cell>
        </row>
        <row r="28">
          <cell r="F28">
            <v>1.1569311875171027</v>
          </cell>
        </row>
        <row r="32">
          <cell r="C32">
            <v>150000</v>
          </cell>
          <cell r="D32">
            <v>281887.67128599994</v>
          </cell>
        </row>
        <row r="39">
          <cell r="D39">
            <v>0</v>
          </cell>
        </row>
      </sheetData>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row r="11">
          <cell r="F11">
            <v>110.23478306220949</v>
          </cell>
        </row>
        <row r="12">
          <cell r="F12">
            <v>88.725501608191763</v>
          </cell>
        </row>
        <row r="13">
          <cell r="D13">
            <v>5258891.6793299997</v>
          </cell>
          <cell r="F13">
            <v>71.203809380688128</v>
          </cell>
        </row>
        <row r="17">
          <cell r="F17">
            <v>104.52778498560554</v>
          </cell>
        </row>
        <row r="32">
          <cell r="F32">
            <v>100</v>
          </cell>
        </row>
        <row r="33">
          <cell r="F33"/>
        </row>
        <row r="34">
          <cell r="F34"/>
        </row>
      </sheetData>
      <sheetData sheetId="540"/>
      <sheetData sheetId="541">
        <row r="10">
          <cell r="O10">
            <v>105.89831145608815</v>
          </cell>
        </row>
        <row r="15">
          <cell r="E15">
            <v>250000</v>
          </cell>
          <cell r="G15">
            <v>209114.47203999999</v>
          </cell>
          <cell r="P15">
            <v>227900.049615</v>
          </cell>
        </row>
        <row r="16">
          <cell r="E16">
            <v>350000</v>
          </cell>
          <cell r="G16">
            <v>281819.395969</v>
          </cell>
          <cell r="P16">
            <v>391140.66847999999</v>
          </cell>
        </row>
        <row r="17">
          <cell r="E17">
            <v>70000</v>
          </cell>
          <cell r="G17">
            <v>63555.740023999999</v>
          </cell>
          <cell r="P17">
            <v>74729.223614999995</v>
          </cell>
        </row>
        <row r="18">
          <cell r="E18">
            <v>1265000</v>
          </cell>
          <cell r="G18">
            <v>1585796.797206</v>
          </cell>
          <cell r="P18">
            <v>1184303.294955</v>
          </cell>
        </row>
        <row r="19">
          <cell r="E19">
            <v>295000</v>
          </cell>
          <cell r="G19">
            <v>299941.35301600001</v>
          </cell>
          <cell r="P19">
            <v>368328.77694499999</v>
          </cell>
        </row>
        <row r="20">
          <cell r="E20">
            <v>0</v>
          </cell>
          <cell r="G20">
            <v>341.74988999999999</v>
          </cell>
          <cell r="P20">
            <v>280.44446699999997</v>
          </cell>
        </row>
        <row r="21">
          <cell r="E21">
            <v>10000</v>
          </cell>
          <cell r="G21">
            <v>17532.493284</v>
          </cell>
          <cell r="P21">
            <v>17918.891767000001</v>
          </cell>
        </row>
        <row r="22">
          <cell r="E22">
            <v>600000</v>
          </cell>
          <cell r="G22">
            <v>694844.22670900007</v>
          </cell>
          <cell r="P22">
            <v>712029.94312499999</v>
          </cell>
        </row>
        <row r="23">
          <cell r="E23">
            <v>1500000</v>
          </cell>
          <cell r="G23">
            <v>946182.54455700004</v>
          </cell>
          <cell r="P23">
            <v>926612.70443100005</v>
          </cell>
        </row>
        <row r="24">
          <cell r="E24">
            <v>160000</v>
          </cell>
          <cell r="G24">
            <v>154878.679714</v>
          </cell>
          <cell r="P24">
            <v>174939.306492</v>
          </cell>
        </row>
        <row r="25">
          <cell r="E25">
            <v>900000</v>
          </cell>
          <cell r="G25">
            <v>1157474.7737749999</v>
          </cell>
          <cell r="P25">
            <v>1029105.975184</v>
          </cell>
        </row>
        <row r="26">
          <cell r="E26">
            <v>115000</v>
          </cell>
          <cell r="G26">
            <v>118474.487924</v>
          </cell>
          <cell r="P26">
            <v>237124.89331399999</v>
          </cell>
        </row>
        <row r="27">
          <cell r="E27">
            <v>0</v>
          </cell>
          <cell r="G27">
            <v>32.606999999999999</v>
          </cell>
          <cell r="P27">
            <v>79.078599999999994</v>
          </cell>
        </row>
        <row r="28">
          <cell r="E28">
            <v>250000</v>
          </cell>
          <cell r="G28">
            <v>377492.02165899996</v>
          </cell>
          <cell r="P28">
            <v>285059.60393400001</v>
          </cell>
        </row>
        <row r="29">
          <cell r="E29">
            <v>22000</v>
          </cell>
          <cell r="G29">
            <v>52127.206015000003</v>
          </cell>
          <cell r="P29">
            <v>35466.300600000002</v>
          </cell>
        </row>
        <row r="30">
          <cell r="E30">
            <v>50000</v>
          </cell>
          <cell r="G30">
            <v>80341.411819999994</v>
          </cell>
          <cell r="P30">
            <v>76161.542220000003</v>
          </cell>
        </row>
        <row r="32">
          <cell r="E32">
            <v>3000</v>
          </cell>
          <cell r="G32">
            <v>2115.8489530000002</v>
          </cell>
          <cell r="P32">
            <v>2041.6675580000001</v>
          </cell>
        </row>
        <row r="33">
          <cell r="E33">
            <v>1600000</v>
          </cell>
          <cell r="G33">
            <v>2017387.9198539997</v>
          </cell>
          <cell r="P33">
            <v>1743740.631786</v>
          </cell>
        </row>
        <row r="39">
          <cell r="E39">
            <v>150000</v>
          </cell>
          <cell r="G39">
            <v>281887.67128599994</v>
          </cell>
          <cell r="P39">
            <v>389783.37025500002</v>
          </cell>
        </row>
      </sheetData>
      <sheetData sheetId="542"/>
      <sheetData sheetId="543"/>
      <sheetData sheetId="544"/>
      <sheetData sheetId="545"/>
      <sheetData sheetId="546"/>
      <sheetData sheetId="547"/>
      <sheetData sheetId="548"/>
      <sheetData sheetId="549"/>
      <sheetData sheetId="550"/>
      <sheetData sheetId="551"/>
      <sheetData sheetId="552"/>
      <sheetData sheetId="553"/>
      <sheetData sheetId="554">
        <row r="14">
          <cell r="C14">
            <v>3561000</v>
          </cell>
        </row>
        <row r="21">
          <cell r="F21">
            <v>8544759.1828080006</v>
          </cell>
          <cell r="M21">
            <v>7339598.5811970001</v>
          </cell>
        </row>
        <row r="38">
          <cell r="C38"/>
          <cell r="F38">
            <v>8460.3001600000007</v>
          </cell>
          <cell r="M38">
            <v>0</v>
          </cell>
        </row>
        <row r="39">
          <cell r="F39">
            <v>87414.101058999993</v>
          </cell>
          <cell r="M39">
            <v>46090.084999999999</v>
          </cell>
        </row>
        <row r="41">
          <cell r="C41">
            <v>9353865</v>
          </cell>
          <cell r="F41">
            <v>8932250.9268069994</v>
          </cell>
        </row>
        <row r="42">
          <cell r="C42">
            <v>1793642</v>
          </cell>
          <cell r="F42">
            <v>1397292.821795</v>
          </cell>
          <cell r="M42">
            <v>1451244.739384</v>
          </cell>
        </row>
        <row r="47">
          <cell r="C47">
            <v>136670</v>
          </cell>
          <cell r="F47">
            <v>120224.278838</v>
          </cell>
          <cell r="M47">
            <v>95011.194724999994</v>
          </cell>
        </row>
        <row r="49">
          <cell r="C49">
            <v>31000</v>
          </cell>
          <cell r="F49">
            <v>17489.163593000001</v>
          </cell>
          <cell r="M49">
            <v>17590.746747000001</v>
          </cell>
        </row>
        <row r="50">
          <cell r="C50">
            <v>4179745</v>
          </cell>
          <cell r="F50">
            <v>3782251.8309610002</v>
          </cell>
          <cell r="M50">
            <v>3281712.7455130001</v>
          </cell>
        </row>
        <row r="53">
          <cell r="C53">
            <v>750000</v>
          </cell>
          <cell r="F53">
            <v>795471.72071999998</v>
          </cell>
          <cell r="M53">
            <v>854466.90196199995</v>
          </cell>
        </row>
        <row r="54">
          <cell r="C54">
            <v>78978</v>
          </cell>
          <cell r="F54">
            <v>98525.173746</v>
          </cell>
          <cell r="M54">
            <v>88209.813716000004</v>
          </cell>
        </row>
        <row r="55">
          <cell r="C55">
            <v>42757</v>
          </cell>
          <cell r="F55">
            <v>21329.126493</v>
          </cell>
          <cell r="M55">
            <v>24969.780467</v>
          </cell>
        </row>
        <row r="56">
          <cell r="C56">
            <v>38378</v>
          </cell>
          <cell r="F56">
            <v>38410.577160000001</v>
          </cell>
          <cell r="M56">
            <v>47751.846409999998</v>
          </cell>
        </row>
        <row r="57">
          <cell r="C57">
            <v>539140</v>
          </cell>
          <cell r="F57">
            <v>585678.79981600004</v>
          </cell>
          <cell r="M57">
            <v>631567.00920099998</v>
          </cell>
        </row>
        <row r="58">
          <cell r="C58">
            <v>1388540</v>
          </cell>
          <cell r="F58">
            <v>1617009.9074260001</v>
          </cell>
          <cell r="M58">
            <v>1530692.779234</v>
          </cell>
        </row>
        <row r="62">
          <cell r="C62">
            <v>326504</v>
          </cell>
          <cell r="F62">
            <v>413384.31818100001</v>
          </cell>
          <cell r="M62">
            <v>454067.805819</v>
          </cell>
        </row>
        <row r="65">
          <cell r="C65">
            <v>48511</v>
          </cell>
          <cell r="F65">
            <v>45183.208078000003</v>
          </cell>
          <cell r="M65">
            <v>68051.102180999995</v>
          </cell>
        </row>
        <row r="66">
          <cell r="C66">
            <v>2000</v>
          </cell>
          <cell r="F66">
            <v>2000</v>
          </cell>
          <cell r="M66">
            <v>2000</v>
          </cell>
        </row>
        <row r="67">
          <cell r="C67">
            <v>274623</v>
          </cell>
          <cell r="F67">
            <v>0</v>
          </cell>
          <cell r="M67">
            <v>0</v>
          </cell>
        </row>
        <row r="69">
          <cell r="C69">
            <v>0</v>
          </cell>
          <cell r="F69">
            <v>0</v>
          </cell>
          <cell r="M69">
            <v>0</v>
          </cell>
        </row>
        <row r="71">
          <cell r="C71">
            <v>0</v>
          </cell>
          <cell r="F71">
            <v>2437.6506370000002</v>
          </cell>
          <cell r="G71">
            <v>2437.6506370000002</v>
          </cell>
        </row>
        <row r="72">
          <cell r="F72">
            <v>40316.960705999998</v>
          </cell>
          <cell r="M72">
            <v>66411.331999999995</v>
          </cell>
        </row>
        <row r="73">
          <cell r="F73">
            <v>566020.12204499997</v>
          </cell>
        </row>
        <row r="77">
          <cell r="F77">
            <v>411564.08918300044</v>
          </cell>
        </row>
        <row r="78">
          <cell r="C78">
            <v>2597007</v>
          </cell>
          <cell r="F78">
            <v>2404157.693469</v>
          </cell>
          <cell r="L78">
            <v>153.35182778815351</v>
          </cell>
          <cell r="M78">
            <v>1567739.8359999999</v>
          </cell>
        </row>
        <row r="79">
          <cell r="C79">
            <v>132171</v>
          </cell>
          <cell r="G79">
            <v>124626.154046</v>
          </cell>
        </row>
        <row r="82">
          <cell r="C82">
            <v>2285800</v>
          </cell>
          <cell r="F82">
            <v>2216197.5394230001</v>
          </cell>
          <cell r="M82"/>
        </row>
        <row r="83">
          <cell r="C83">
            <v>179036</v>
          </cell>
          <cell r="F83">
            <v>63334</v>
          </cell>
          <cell r="M83"/>
        </row>
        <row r="93">
          <cell r="C93">
            <v>31500</v>
          </cell>
          <cell r="G93">
            <v>19304.954600000001</v>
          </cell>
        </row>
      </sheetData>
      <sheetData sheetId="555"/>
      <sheetData sheetId="556"/>
      <sheetData sheetId="557"/>
      <sheetData sheetId="558"/>
      <sheetData sheetId="559">
        <row r="89">
          <cell r="E89">
            <v>39500</v>
          </cell>
          <cell r="G89">
            <v>72704.656526999999</v>
          </cell>
        </row>
        <row r="91">
          <cell r="E91">
            <v>110500</v>
          </cell>
          <cell r="G91">
            <v>205626.60978599999</v>
          </cell>
        </row>
        <row r="102">
          <cell r="G102">
            <v>0</v>
          </cell>
        </row>
        <row r="124">
          <cell r="G124">
            <v>5361022.2134719994</v>
          </cell>
        </row>
        <row r="155">
          <cell r="F155">
            <v>3374730</v>
          </cell>
          <cell r="I155">
            <v>4169338.831813999</v>
          </cell>
        </row>
        <row r="156">
          <cell r="F156">
            <v>3329270</v>
          </cell>
          <cell r="I156">
            <v>3323129.5712429998</v>
          </cell>
        </row>
      </sheetData>
      <sheetData sheetId="560"/>
      <sheetData sheetId="561"/>
      <sheetData sheetId="562"/>
      <sheetData sheetId="563"/>
      <sheetData sheetId="564"/>
      <sheetData sheetId="565"/>
      <sheetData sheetId="566"/>
      <sheetData sheetId="567"/>
      <sheetData sheetId="56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311E9-A1CE-4EE6-9430-0280AD22D664}">
  <dimension ref="A1:IF34"/>
  <sheetViews>
    <sheetView workbookViewId="0">
      <selection activeCell="J9" sqref="J9"/>
    </sheetView>
  </sheetViews>
  <sheetFormatPr defaultColWidth="9.140625" defaultRowHeight="15.75"/>
  <cols>
    <col min="1" max="1" width="5.5703125" style="8" customWidth="1"/>
    <col min="2" max="2" width="52.5703125" style="2" customWidth="1"/>
    <col min="3" max="3" width="12.140625" style="2" customWidth="1"/>
    <col min="4" max="4" width="13.140625" style="2" customWidth="1"/>
    <col min="5" max="6" width="12.85546875" style="2" customWidth="1"/>
    <col min="7" max="240" width="9.140625" style="2"/>
    <col min="241" max="241" width="5.5703125" style="2" customWidth="1"/>
    <col min="242" max="242" width="46.42578125" style="2" customWidth="1"/>
    <col min="243" max="244" width="12.140625" style="2" customWidth="1"/>
    <col min="245" max="245" width="13.42578125" style="2" customWidth="1"/>
    <col min="246" max="246" width="13.85546875" style="2" customWidth="1"/>
    <col min="247" max="247" width="14.5703125" style="2" customWidth="1"/>
    <col min="248" max="251" width="13.85546875" style="2" customWidth="1"/>
    <col min="252" max="252" width="8.140625" style="2" customWidth="1"/>
    <col min="253" max="253" width="10.28515625" style="2" customWidth="1"/>
    <col min="254" max="254" width="8.140625" style="2" customWidth="1"/>
    <col min="255" max="16384" width="9.140625" style="2"/>
  </cols>
  <sheetData>
    <row r="1" spans="1:240">
      <c r="B1" s="2" t="s">
        <v>19</v>
      </c>
      <c r="D1" s="129" t="s">
        <v>15</v>
      </c>
      <c r="E1" s="129"/>
      <c r="F1" s="129"/>
    </row>
    <row r="2" spans="1:240">
      <c r="B2" s="1" t="s">
        <v>103</v>
      </c>
    </row>
    <row r="3" spans="1:240">
      <c r="B3" s="1"/>
    </row>
    <row r="4" spans="1:240">
      <c r="A4" s="130" t="s">
        <v>104</v>
      </c>
      <c r="B4" s="130"/>
      <c r="C4" s="130"/>
      <c r="D4" s="130"/>
      <c r="E4" s="130"/>
      <c r="F4" s="13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row>
    <row r="5" spans="1:240" ht="15.75" customHeight="1">
      <c r="A5" s="131" t="s">
        <v>108</v>
      </c>
      <c r="B5" s="131"/>
      <c r="C5" s="131"/>
      <c r="D5" s="131"/>
      <c r="E5" s="131"/>
      <c r="F5" s="131"/>
    </row>
    <row r="6" spans="1:240">
      <c r="B6" s="11"/>
      <c r="C6" s="11"/>
      <c r="D6" s="12"/>
      <c r="F6" s="13"/>
    </row>
    <row r="7" spans="1:240" ht="16.5" thickBot="1">
      <c r="B7" s="11"/>
      <c r="C7" s="11"/>
      <c r="D7" s="12"/>
      <c r="F7" s="13" t="s">
        <v>20</v>
      </c>
    </row>
    <row r="8" spans="1:240" s="14" customFormat="1" ht="31.5" customHeight="1" thickTop="1">
      <c r="A8" s="132" t="s">
        <v>0</v>
      </c>
      <c r="B8" s="134" t="s">
        <v>21</v>
      </c>
      <c r="C8" s="134" t="s">
        <v>22</v>
      </c>
      <c r="D8" s="134" t="s">
        <v>105</v>
      </c>
      <c r="E8" s="134" t="s">
        <v>23</v>
      </c>
      <c r="F8" s="136"/>
    </row>
    <row r="9" spans="1:240" s="14" customFormat="1" ht="11.25" customHeight="1">
      <c r="A9" s="133"/>
      <c r="B9" s="135"/>
      <c r="C9" s="135"/>
      <c r="D9" s="135"/>
      <c r="E9" s="135" t="s">
        <v>24</v>
      </c>
      <c r="F9" s="137" t="s">
        <v>25</v>
      </c>
    </row>
    <row r="10" spans="1:240" s="14" customFormat="1" ht="21.75" customHeight="1">
      <c r="A10" s="133"/>
      <c r="B10" s="135"/>
      <c r="C10" s="135"/>
      <c r="D10" s="135"/>
      <c r="E10" s="135"/>
      <c r="F10" s="137"/>
    </row>
    <row r="11" spans="1:240" s="14" customFormat="1" ht="21.75" customHeight="1">
      <c r="A11" s="34" t="s">
        <v>1</v>
      </c>
      <c r="B11" s="35" t="s">
        <v>2</v>
      </c>
      <c r="C11" s="35">
        <v>1</v>
      </c>
      <c r="D11" s="35">
        <v>2</v>
      </c>
      <c r="E11" s="35" t="s">
        <v>26</v>
      </c>
      <c r="F11" s="36">
        <v>4</v>
      </c>
    </row>
    <row r="12" spans="1:240" s="1" customFormat="1">
      <c r="A12" s="37" t="s">
        <v>1</v>
      </c>
      <c r="B12" s="128" t="s">
        <v>16</v>
      </c>
      <c r="C12" s="38">
        <f>C13+C18</f>
        <v>7590000</v>
      </c>
      <c r="D12" s="38">
        <f>D13+D18</f>
        <v>13702363.614166997</v>
      </c>
      <c r="E12" s="39">
        <f>D12/C12*100</f>
        <v>180.53179992314884</v>
      </c>
      <c r="F12" s="40">
        <f>'[1]thu noi dia(HĐND)'!O10</f>
        <v>105.89831145608815</v>
      </c>
    </row>
    <row r="13" spans="1:240" s="1" customFormat="1">
      <c r="A13" s="41" t="s">
        <v>3</v>
      </c>
      <c r="B13" s="42" t="s">
        <v>27</v>
      </c>
      <c r="C13" s="43">
        <f>C14+C16+C17</f>
        <v>7590000</v>
      </c>
      <c r="D13" s="43">
        <f>D14+D16+D17</f>
        <v>8341341.4006949989</v>
      </c>
      <c r="E13" s="44">
        <f t="shared" ref="E13:E25" si="0">D13/C13*100</f>
        <v>109.89909618833991</v>
      </c>
      <c r="F13" s="45">
        <f>'[1]thu noi dia(HĐND)'!O10</f>
        <v>105.89831145608815</v>
      </c>
    </row>
    <row r="14" spans="1:240" s="1" customFormat="1" ht="18.75" customHeight="1">
      <c r="A14" s="46">
        <v>1</v>
      </c>
      <c r="B14" s="53" t="s">
        <v>13</v>
      </c>
      <c r="C14" s="47">
        <f>'[1]mau 60 Thu quy'!C12</f>
        <v>7440000</v>
      </c>
      <c r="D14" s="47">
        <f>'[1]mau 60 Thu quy'!D12</f>
        <v>8059453.729408999</v>
      </c>
      <c r="E14" s="48">
        <f t="shared" si="0"/>
        <v>108.3259909866801</v>
      </c>
      <c r="F14" s="81">
        <f>'[1]mau 60 Thu quy'!F12</f>
        <v>1.0764650142579393</v>
      </c>
    </row>
    <row r="15" spans="1:240" s="1" customFormat="1" ht="18.75" customHeight="1">
      <c r="A15" s="46">
        <v>2</v>
      </c>
      <c r="B15" s="53" t="s">
        <v>17</v>
      </c>
      <c r="C15" s="47"/>
      <c r="D15" s="47"/>
      <c r="E15" s="48"/>
      <c r="F15" s="81"/>
    </row>
    <row r="16" spans="1:240" s="1" customFormat="1" ht="20.25" customHeight="1">
      <c r="A16" s="46">
        <v>3</v>
      </c>
      <c r="B16" s="53" t="s">
        <v>18</v>
      </c>
      <c r="C16" s="47">
        <f>'[1]mau 60 Thu quy'!C32</f>
        <v>150000</v>
      </c>
      <c r="D16" s="47">
        <f>'[1]mau 60 Thu quy'!D32</f>
        <v>281887.67128599994</v>
      </c>
      <c r="E16" s="48">
        <f t="shared" si="0"/>
        <v>187.92511419066662</v>
      </c>
      <c r="F16" s="81">
        <f>'[1]mau 60 Thu quy'!F28</f>
        <v>1.1569311875171027</v>
      </c>
    </row>
    <row r="17" spans="1:6" s="1" customFormat="1" ht="20.25" customHeight="1">
      <c r="A17" s="46">
        <v>4</v>
      </c>
      <c r="B17" s="53" t="s">
        <v>14</v>
      </c>
      <c r="C17" s="47"/>
      <c r="D17" s="73">
        <f>'[1]mau 60 Thu quy'!D39</f>
        <v>0</v>
      </c>
      <c r="E17" s="48"/>
      <c r="F17" s="49"/>
    </row>
    <row r="18" spans="1:6" s="17" customFormat="1" ht="16.5" customHeight="1">
      <c r="A18" s="16" t="s">
        <v>4</v>
      </c>
      <c r="B18" s="42" t="s">
        <v>5</v>
      </c>
      <c r="C18" s="3"/>
      <c r="D18" s="4">
        <f>[1]thu!G124</f>
        <v>5361022.2134719994</v>
      </c>
      <c r="E18" s="48"/>
      <c r="F18" s="50"/>
    </row>
    <row r="19" spans="1:6" s="18" customFormat="1" ht="34.5" customHeight="1">
      <c r="A19" s="16" t="s">
        <v>2</v>
      </c>
      <c r="B19" s="51" t="s">
        <v>28</v>
      </c>
      <c r="C19" s="3">
        <f>C20+C28+C30+C29+C27</f>
        <v>15819995</v>
      </c>
      <c r="D19" s="3">
        <f>D20+D28+D30+D29+D27</f>
        <v>17636944.076777</v>
      </c>
      <c r="E19" s="44">
        <f>D19/C19*100</f>
        <v>111.48514317973553</v>
      </c>
      <c r="F19" s="52">
        <f>'[1]mau 61 Chi quy'!F11</f>
        <v>110.23478306220949</v>
      </c>
    </row>
    <row r="20" spans="1:6" s="18" customFormat="1" ht="16.5" customHeight="1">
      <c r="A20" s="16" t="s">
        <v>3</v>
      </c>
      <c r="B20" s="42" t="s">
        <v>29</v>
      </c>
      <c r="C20" s="3">
        <f>SUM(C21:C26)</f>
        <v>13191488</v>
      </c>
      <c r="D20" s="3">
        <f>SUM(D21:D26)</f>
        <v>14195580.256774001</v>
      </c>
      <c r="E20" s="44">
        <f t="shared" si="0"/>
        <v>107.61166789352347</v>
      </c>
      <c r="F20" s="52">
        <f>'[1]mau 61 Chi quy'!F12</f>
        <v>88.725501608191763</v>
      </c>
    </row>
    <row r="21" spans="1:6" s="20" customFormat="1" ht="15" customHeight="1">
      <c r="A21" s="19">
        <v>1</v>
      </c>
      <c r="B21" s="53" t="s">
        <v>6</v>
      </c>
      <c r="C21" s="5">
        <f>[1]Chi!C14</f>
        <v>3561000</v>
      </c>
      <c r="D21" s="6">
        <f>'[1]mau 61 Chi quy'!D13</f>
        <v>5258891.6793299997</v>
      </c>
      <c r="E21" s="48">
        <f t="shared" si="0"/>
        <v>147.68019318534118</v>
      </c>
      <c r="F21" s="29">
        <f>'[1]mau 61 Chi quy'!F13</f>
        <v>71.203809380688128</v>
      </c>
    </row>
    <row r="22" spans="1:6" s="20" customFormat="1" ht="16.5" customHeight="1">
      <c r="A22" s="19">
        <v>2</v>
      </c>
      <c r="B22" s="53" t="s">
        <v>7</v>
      </c>
      <c r="C22" s="5">
        <f>[1]Chi!C41</f>
        <v>9353865</v>
      </c>
      <c r="D22" s="6">
        <f>[1]Chi!F41</f>
        <v>8932250.9268069994</v>
      </c>
      <c r="E22" s="48">
        <f t="shared" si="0"/>
        <v>95.492621785828632</v>
      </c>
      <c r="F22" s="54">
        <f>'[1]mau 61 Chi quy'!F17</f>
        <v>104.52778498560554</v>
      </c>
    </row>
    <row r="23" spans="1:6" s="20" customFormat="1" ht="16.5" customHeight="1">
      <c r="A23" s="19">
        <v>3</v>
      </c>
      <c r="B23" s="53" t="s">
        <v>8</v>
      </c>
      <c r="C23" s="6">
        <f>[1]Chi!C71</f>
        <v>0</v>
      </c>
      <c r="D23" s="6">
        <f>[1]Chi!G71</f>
        <v>2437.6506370000002</v>
      </c>
      <c r="E23" s="48"/>
      <c r="F23" s="54"/>
    </row>
    <row r="24" spans="1:6" s="20" customFormat="1" ht="16.5" customHeight="1">
      <c r="A24" s="19">
        <v>4</v>
      </c>
      <c r="B24" s="53" t="s">
        <v>9</v>
      </c>
      <c r="C24" s="6">
        <f>[1]Chi!C66</f>
        <v>2000</v>
      </c>
      <c r="D24" s="6">
        <f>[1]Chi!F66</f>
        <v>2000</v>
      </c>
      <c r="E24" s="48">
        <f t="shared" si="0"/>
        <v>100</v>
      </c>
      <c r="F24" s="54">
        <f>'[1]mau 61 Chi quy'!F32</f>
        <v>100</v>
      </c>
    </row>
    <row r="25" spans="1:6" ht="15.95" customHeight="1">
      <c r="A25" s="19">
        <v>5</v>
      </c>
      <c r="B25" s="53" t="s">
        <v>10</v>
      </c>
      <c r="C25" s="5">
        <f>[1]Chi!C67</f>
        <v>274623</v>
      </c>
      <c r="D25" s="5">
        <f>[1]Chi!F67</f>
        <v>0</v>
      </c>
      <c r="E25" s="48">
        <f t="shared" si="0"/>
        <v>0</v>
      </c>
      <c r="F25" s="54">
        <f>'[1]mau 61 Chi quy'!F33</f>
        <v>0</v>
      </c>
    </row>
    <row r="26" spans="1:6" ht="15.95" customHeight="1">
      <c r="A26" s="19">
        <v>6</v>
      </c>
      <c r="B26" s="55" t="s">
        <v>30</v>
      </c>
      <c r="C26" s="5">
        <f>[1]Chi!C69</f>
        <v>0</v>
      </c>
      <c r="D26" s="5">
        <f>[1]Chi!F69</f>
        <v>0</v>
      </c>
      <c r="E26" s="48"/>
      <c r="F26" s="56">
        <f>'[1]mau 61 Chi quy'!F34</f>
        <v>0</v>
      </c>
    </row>
    <row r="27" spans="1:6" ht="37.5" customHeight="1">
      <c r="A27" s="57" t="s">
        <v>4</v>
      </c>
      <c r="B27" s="58" t="s">
        <v>31</v>
      </c>
      <c r="C27" s="43">
        <f>[1]Chi!C78</f>
        <v>2597007</v>
      </c>
      <c r="D27" s="43">
        <f>[1]Chi!F78</f>
        <v>2404157.693469</v>
      </c>
      <c r="E27" s="44">
        <f>D27/C27*100</f>
        <v>92.574170707626124</v>
      </c>
      <c r="F27" s="59">
        <f>[1]Chi!L78</f>
        <v>153.35182778815351</v>
      </c>
    </row>
    <row r="28" spans="1:6" s="1" customFormat="1" ht="31.5">
      <c r="A28" s="16" t="s">
        <v>32</v>
      </c>
      <c r="B28" s="60" t="s">
        <v>33</v>
      </c>
      <c r="C28" s="43"/>
      <c r="D28" s="43">
        <f>[1]Chi!F72</f>
        <v>40316.960705999998</v>
      </c>
      <c r="E28" s="44"/>
      <c r="F28" s="59"/>
    </row>
    <row r="29" spans="1:6" s="1" customFormat="1" ht="25.5" customHeight="1">
      <c r="A29" s="57" t="s">
        <v>34</v>
      </c>
      <c r="B29" s="61" t="s">
        <v>35</v>
      </c>
      <c r="C29" s="43">
        <f>[1]Chi!C93</f>
        <v>31500</v>
      </c>
      <c r="D29" s="43">
        <f>[1]Chi!G93</f>
        <v>19304.954600000001</v>
      </c>
      <c r="E29" s="44"/>
      <c r="F29" s="59"/>
    </row>
    <row r="30" spans="1:6" s="20" customFormat="1" ht="22.5" customHeight="1">
      <c r="A30" s="57" t="s">
        <v>36</v>
      </c>
      <c r="B30" s="61" t="s">
        <v>37</v>
      </c>
      <c r="C30" s="4"/>
      <c r="D30" s="43">
        <f>[1]Chi!F73+[1]Chi!F77</f>
        <v>977584.21122800047</v>
      </c>
      <c r="E30" s="7"/>
      <c r="F30" s="62"/>
    </row>
    <row r="31" spans="1:6" s="20" customFormat="1" ht="17.25" customHeight="1">
      <c r="A31" s="16" t="s">
        <v>12</v>
      </c>
      <c r="B31" s="21" t="s">
        <v>38</v>
      </c>
      <c r="C31" s="4"/>
      <c r="D31" s="30"/>
      <c r="E31" s="7"/>
      <c r="F31" s="62"/>
    </row>
    <row r="32" spans="1:6" ht="16.5" thickBot="1">
      <c r="A32" s="63" t="s">
        <v>101</v>
      </c>
      <c r="B32" s="64" t="s">
        <v>39</v>
      </c>
      <c r="C32" s="65"/>
      <c r="D32" s="66"/>
      <c r="E32" s="67"/>
      <c r="F32" s="68"/>
    </row>
    <row r="34" spans="2:2">
      <c r="B34" s="1"/>
    </row>
  </sheetData>
  <mergeCells count="10">
    <mergeCell ref="D1:F1"/>
    <mergeCell ref="A4:F4"/>
    <mergeCell ref="A5:F5"/>
    <mergeCell ref="A8:A10"/>
    <mergeCell ref="B8:B10"/>
    <mergeCell ref="C8:C10"/>
    <mergeCell ref="D8:D10"/>
    <mergeCell ref="E8:F8"/>
    <mergeCell ref="E9:E10"/>
    <mergeCell ref="F9:F10"/>
  </mergeCells>
  <pageMargins left="0.70866141732283472" right="0.70866141732283472" top="0.74803149606299213" bottom="0.74803149606299213" header="0.31496062992125984" footer="0.31496062992125984"/>
  <pageSetup scale="8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23E18-6092-44FE-821D-3D17ED6D1700}">
  <dimension ref="A1:IN42"/>
  <sheetViews>
    <sheetView topLeftCell="A3" workbookViewId="0">
      <selection activeCell="A6" sqref="A6"/>
    </sheetView>
  </sheetViews>
  <sheetFormatPr defaultColWidth="11.42578125" defaultRowHeight="15.75"/>
  <cols>
    <col min="1" max="1" width="5.42578125" style="8" customWidth="1"/>
    <col min="2" max="2" width="64.28515625" style="2" customWidth="1"/>
    <col min="3" max="3" width="12.140625" style="2" customWidth="1"/>
    <col min="4" max="4" width="13.7109375" style="82" customWidth="1"/>
    <col min="5" max="6" width="11.28515625" style="2" customWidth="1"/>
    <col min="7" max="7" width="12.85546875" style="2" hidden="1" customWidth="1"/>
    <col min="8" max="248" width="9.140625" style="2" customWidth="1"/>
    <col min="249" max="249" width="5.42578125" style="2" customWidth="1"/>
    <col min="250" max="250" width="33.5703125" style="2" customWidth="1"/>
    <col min="251" max="251" width="14.42578125" style="2" customWidth="1"/>
    <col min="252" max="253" width="12.140625" style="2" customWidth="1"/>
    <col min="254" max="255" width="11.28515625" style="2" customWidth="1"/>
    <col min="256" max="16384" width="11.42578125" style="2"/>
  </cols>
  <sheetData>
    <row r="1" spans="1:248">
      <c r="B1" s="2" t="s">
        <v>19</v>
      </c>
      <c r="D1" s="129" t="s">
        <v>40</v>
      </c>
      <c r="E1" s="129"/>
      <c r="F1" s="129"/>
    </row>
    <row r="2" spans="1:248">
      <c r="B2" s="1" t="s">
        <v>103</v>
      </c>
    </row>
    <row r="3" spans="1:248">
      <c r="B3" s="1"/>
    </row>
    <row r="4" spans="1:248">
      <c r="A4" s="130" t="s">
        <v>106</v>
      </c>
      <c r="B4" s="130"/>
      <c r="C4" s="130"/>
      <c r="D4" s="130"/>
      <c r="E4" s="130"/>
      <c r="F4" s="13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row>
    <row r="5" spans="1:248">
      <c r="A5" s="131" t="str">
        <f>'Mau 59'!A5:F5</f>
        <v>(Kèm theo Quyết định số 13 /QĐ-STC ngày  15 /  01 /2024 của Sở Tài chính)</v>
      </c>
      <c r="B5" s="131"/>
      <c r="C5" s="131"/>
      <c r="D5" s="131"/>
      <c r="E5" s="131"/>
      <c r="F5" s="131"/>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row>
    <row r="6" spans="1:248">
      <c r="A6" s="9"/>
      <c r="B6" s="9"/>
      <c r="C6" s="9"/>
      <c r="D6" s="9"/>
      <c r="E6" s="9"/>
      <c r="F6" s="9"/>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row>
    <row r="7" spans="1:248" ht="18.75" customHeight="1" thickBot="1">
      <c r="B7" s="11"/>
      <c r="C7" s="11"/>
      <c r="D7" s="12"/>
      <c r="F7" s="13" t="s">
        <v>20</v>
      </c>
    </row>
    <row r="8" spans="1:248" s="14" customFormat="1" ht="36" customHeight="1" thickTop="1">
      <c r="A8" s="132" t="s">
        <v>0</v>
      </c>
      <c r="B8" s="134" t="s">
        <v>21</v>
      </c>
      <c r="C8" s="134" t="s">
        <v>22</v>
      </c>
      <c r="D8" s="134" t="s">
        <v>105</v>
      </c>
      <c r="E8" s="134" t="s">
        <v>23</v>
      </c>
      <c r="F8" s="136"/>
    </row>
    <row r="9" spans="1:248" s="14" customFormat="1" ht="48" customHeight="1">
      <c r="A9" s="133"/>
      <c r="B9" s="135"/>
      <c r="C9" s="135"/>
      <c r="D9" s="135"/>
      <c r="E9" s="15" t="s">
        <v>24</v>
      </c>
      <c r="F9" s="80" t="s">
        <v>25</v>
      </c>
    </row>
    <row r="10" spans="1:248" s="14" customFormat="1">
      <c r="A10" s="22" t="s">
        <v>1</v>
      </c>
      <c r="B10" s="23" t="s">
        <v>2</v>
      </c>
      <c r="C10" s="23">
        <v>1</v>
      </c>
      <c r="D10" s="23">
        <v>2</v>
      </c>
      <c r="E10" s="23" t="s">
        <v>26</v>
      </c>
      <c r="F10" s="83">
        <v>4</v>
      </c>
    </row>
    <row r="11" spans="1:248" s="1" customFormat="1" ht="36.75" customHeight="1">
      <c r="A11" s="24" t="s">
        <v>1</v>
      </c>
      <c r="B11" s="31" t="s">
        <v>41</v>
      </c>
      <c r="C11" s="69">
        <f>C12+C32+C39+C31</f>
        <v>7590000</v>
      </c>
      <c r="D11" s="69">
        <f>D12+D32+D39+D31</f>
        <v>8341341.4006949989</v>
      </c>
      <c r="E11" s="70">
        <f>D11/C11</f>
        <v>1.0989909618833991</v>
      </c>
      <c r="F11" s="84">
        <f>D11/G11</f>
        <v>1.0589831145608812</v>
      </c>
      <c r="G11" s="85">
        <f>G12+G32</f>
        <v>7876746.3673430011</v>
      </c>
      <c r="I11" s="86"/>
    </row>
    <row r="12" spans="1:248" s="1" customFormat="1" ht="22.5" customHeight="1">
      <c r="A12" s="16" t="s">
        <v>3</v>
      </c>
      <c r="B12" s="26" t="s">
        <v>13</v>
      </c>
      <c r="C12" s="43">
        <f>C13+C14+C15+C16+C17+C18+C19+C20+C26+C27+C28+C29+C30</f>
        <v>7440000</v>
      </c>
      <c r="D12" s="43">
        <f>D13+D14+D15+D16+D17+D18+D19+D20+D26+D27+D28+D29+D30</f>
        <v>8059453.729408999</v>
      </c>
      <c r="E12" s="71">
        <f t="shared" ref="E12:E20" si="0">D12/C12</f>
        <v>1.083259909866801</v>
      </c>
      <c r="F12" s="87">
        <f t="shared" ref="F12:F42" si="1">D12/G12</f>
        <v>1.0764650142579393</v>
      </c>
      <c r="G12" s="88">
        <f>G13+G14+G15+G16+G17+G18+G19+G20+G26+G27+G28+G29+G30</f>
        <v>7486962.9970880011</v>
      </c>
    </row>
    <row r="13" spans="1:248" s="20" customFormat="1" ht="26.25" customHeight="1">
      <c r="A13" s="46">
        <v>1</v>
      </c>
      <c r="B13" s="89" t="s">
        <v>42</v>
      </c>
      <c r="C13" s="78">
        <f>'[1]thu noi dia(HĐND)'!E15+'[1]thu noi dia(HĐND)'!E16</f>
        <v>600000</v>
      </c>
      <c r="D13" s="78">
        <f>'[1]thu noi dia(HĐND)'!G15+'[1]thu noi dia(HĐND)'!G16</f>
        <v>490933.86800899997</v>
      </c>
      <c r="E13" s="90">
        <f t="shared" si="0"/>
        <v>0.81822311334833331</v>
      </c>
      <c r="F13" s="81">
        <f t="shared" si="1"/>
        <v>0.79305585829599601</v>
      </c>
      <c r="G13" s="91">
        <f>'[1]thu noi dia(HĐND)'!P15+'[1]thu noi dia(HĐND)'!P16</f>
        <v>619040.71809500002</v>
      </c>
    </row>
    <row r="14" spans="1:248" s="17" customFormat="1" ht="24" customHeight="1">
      <c r="A14" s="46">
        <f>+A13+1</f>
        <v>2</v>
      </c>
      <c r="B14" s="89" t="s">
        <v>43</v>
      </c>
      <c r="C14" s="78">
        <f>'[1]thu noi dia(HĐND)'!E17</f>
        <v>70000</v>
      </c>
      <c r="D14" s="78">
        <f>'[1]thu noi dia(HĐND)'!G17</f>
        <v>63555.740023999999</v>
      </c>
      <c r="E14" s="90">
        <f t="shared" si="0"/>
        <v>0.90793914320000002</v>
      </c>
      <c r="F14" s="81">
        <f t="shared" si="1"/>
        <v>0.8504804004312283</v>
      </c>
      <c r="G14" s="91">
        <f>'[1]thu noi dia(HĐND)'!P17</f>
        <v>74729.223614999995</v>
      </c>
    </row>
    <row r="15" spans="1:248" s="1" customFormat="1" ht="24" customHeight="1">
      <c r="A15" s="46">
        <f>A14+1</f>
        <v>3</v>
      </c>
      <c r="B15" s="89" t="s">
        <v>44</v>
      </c>
      <c r="C15" s="78">
        <f>'[1]thu noi dia(HĐND)'!E18</f>
        <v>1265000</v>
      </c>
      <c r="D15" s="78">
        <f>'[1]thu noi dia(HĐND)'!G18</f>
        <v>1585796.797206</v>
      </c>
      <c r="E15" s="90">
        <f t="shared" si="0"/>
        <v>1.2535943060916996</v>
      </c>
      <c r="F15" s="81">
        <f t="shared" si="1"/>
        <v>1.3390123999158978</v>
      </c>
      <c r="G15" s="91">
        <f>'[1]thu noi dia(HĐND)'!P18</f>
        <v>1184303.294955</v>
      </c>
    </row>
    <row r="16" spans="1:248" s="20" customFormat="1" ht="24" customHeight="1">
      <c r="A16" s="46">
        <f>A15+1</f>
        <v>4</v>
      </c>
      <c r="B16" s="89" t="s">
        <v>45</v>
      </c>
      <c r="C16" s="78">
        <f>'[1]thu noi dia(HĐND)'!E22</f>
        <v>600000</v>
      </c>
      <c r="D16" s="78">
        <f>'[1]thu noi dia(HĐND)'!G22</f>
        <v>694844.22670900007</v>
      </c>
      <c r="E16" s="90">
        <f t="shared" si="0"/>
        <v>1.1580737111816668</v>
      </c>
      <c r="F16" s="81">
        <f t="shared" si="1"/>
        <v>0.97586377289054138</v>
      </c>
      <c r="G16" s="91">
        <f>'[1]thu noi dia(HĐND)'!P22</f>
        <v>712029.94312499999</v>
      </c>
    </row>
    <row r="17" spans="1:7" s="20" customFormat="1" ht="32.25" customHeight="1">
      <c r="A17" s="46">
        <f>A16+1</f>
        <v>5</v>
      </c>
      <c r="B17" s="89" t="s">
        <v>46</v>
      </c>
      <c r="C17" s="78">
        <f>'[1]thu noi dia(HĐND)'!E23</f>
        <v>1500000</v>
      </c>
      <c r="D17" s="78">
        <f>'[1]thu noi dia(HĐND)'!G23</f>
        <v>946182.54455700004</v>
      </c>
      <c r="E17" s="90">
        <f t="shared" si="0"/>
        <v>0.63078836303800001</v>
      </c>
      <c r="F17" s="81">
        <f t="shared" si="1"/>
        <v>1.0211197623693462</v>
      </c>
      <c r="G17" s="91">
        <f>'[1]thu noi dia(HĐND)'!P23</f>
        <v>926612.70443100005</v>
      </c>
    </row>
    <row r="18" spans="1:7" s="17" customFormat="1" ht="24" customHeight="1">
      <c r="A18" s="46">
        <f>A17+1</f>
        <v>6</v>
      </c>
      <c r="B18" s="89" t="s">
        <v>47</v>
      </c>
      <c r="C18" s="78">
        <f>'[1]thu noi dia(HĐND)'!E19</f>
        <v>295000</v>
      </c>
      <c r="D18" s="78">
        <f>'[1]thu noi dia(HĐND)'!G19</f>
        <v>299941.35301600001</v>
      </c>
      <c r="E18" s="90">
        <f t="shared" si="0"/>
        <v>1.0167503492067798</v>
      </c>
      <c r="F18" s="81">
        <f t="shared" si="1"/>
        <v>0.81433048892834181</v>
      </c>
      <c r="G18" s="91">
        <f>'[1]thu noi dia(HĐND)'!P19</f>
        <v>368328.77694499999</v>
      </c>
    </row>
    <row r="19" spans="1:7" s="20" customFormat="1" ht="32.25" customHeight="1">
      <c r="A19" s="46">
        <f>A18+1</f>
        <v>7</v>
      </c>
      <c r="B19" s="89" t="s">
        <v>48</v>
      </c>
      <c r="C19" s="78">
        <f>'[1]thu noi dia(HĐND)'!E24</f>
        <v>160000</v>
      </c>
      <c r="D19" s="78">
        <f>'[1]thu noi dia(HĐND)'!G24</f>
        <v>154878.679714</v>
      </c>
      <c r="E19" s="90">
        <f t="shared" si="0"/>
        <v>0.9679917482125</v>
      </c>
      <c r="F19" s="81">
        <f t="shared" si="1"/>
        <v>0.88532807646109324</v>
      </c>
      <c r="G19" s="91">
        <f>'[1]thu noi dia(HĐND)'!P24</f>
        <v>174939.306492</v>
      </c>
    </row>
    <row r="20" spans="1:7" s="20" customFormat="1" ht="32.25" customHeight="1">
      <c r="A20" s="46">
        <v>8</v>
      </c>
      <c r="B20" s="89" t="s">
        <v>49</v>
      </c>
      <c r="C20" s="92">
        <f>SUM(C21:C25)</f>
        <v>1025000</v>
      </c>
      <c r="D20" s="92">
        <f>SUM(D21:D25)</f>
        <v>1293856.1118729999</v>
      </c>
      <c r="E20" s="90">
        <f t="shared" si="0"/>
        <v>1.262298645729756</v>
      </c>
      <c r="F20" s="81">
        <f t="shared" si="1"/>
        <v>1.0072765753134572</v>
      </c>
      <c r="G20" s="93">
        <f>SUM(G21:G25)</f>
        <v>1284509.2833319998</v>
      </c>
    </row>
    <row r="21" spans="1:7" s="20" customFormat="1" ht="24" customHeight="1">
      <c r="A21" s="72" t="s">
        <v>50</v>
      </c>
      <c r="B21" s="94" t="s">
        <v>51</v>
      </c>
      <c r="C21" s="78">
        <f>'[1]thu noi dia(HĐND)'!E20</f>
        <v>0</v>
      </c>
      <c r="D21" s="78">
        <f>'[1]thu noi dia(HĐND)'!G20</f>
        <v>341.74988999999999</v>
      </c>
      <c r="E21" s="90"/>
      <c r="F21" s="81">
        <f t="shared" si="1"/>
        <v>1.2186009360633956</v>
      </c>
      <c r="G21" s="91">
        <f>'[1]thu noi dia(HĐND)'!P20</f>
        <v>280.44446699999997</v>
      </c>
    </row>
    <row r="22" spans="1:7" s="20" customFormat="1" ht="24" customHeight="1">
      <c r="A22" s="72" t="s">
        <v>50</v>
      </c>
      <c r="B22" s="94" t="s">
        <v>52</v>
      </c>
      <c r="C22" s="78">
        <f>'[1]thu noi dia(HĐND)'!E21</f>
        <v>10000</v>
      </c>
      <c r="D22" s="78">
        <f>'[1]thu noi dia(HĐND)'!G21</f>
        <v>17532.493284</v>
      </c>
      <c r="E22" s="90">
        <f t="shared" ref="E22:E42" si="2">D22/C22</f>
        <v>1.7532493283999999</v>
      </c>
      <c r="F22" s="81">
        <f t="shared" si="1"/>
        <v>0.97843625107934384</v>
      </c>
      <c r="G22" s="91">
        <f>'[1]thu noi dia(HĐND)'!P21</f>
        <v>17918.891767000001</v>
      </c>
    </row>
    <row r="23" spans="1:7" s="17" customFormat="1" ht="34.5" customHeight="1">
      <c r="A23" s="72" t="s">
        <v>50</v>
      </c>
      <c r="B23" s="94" t="s">
        <v>53</v>
      </c>
      <c r="C23" s="78">
        <f>'[1]thu noi dia(HĐND)'!E25</f>
        <v>900000</v>
      </c>
      <c r="D23" s="78">
        <f>'[1]thu noi dia(HĐND)'!G25</f>
        <v>1157474.7737749999</v>
      </c>
      <c r="E23" s="90">
        <f t="shared" si="2"/>
        <v>1.2860830819722222</v>
      </c>
      <c r="F23" s="81">
        <f t="shared" si="1"/>
        <v>1.1247381724394789</v>
      </c>
      <c r="G23" s="91">
        <f>'[1]thu noi dia(HĐND)'!P25</f>
        <v>1029105.975184</v>
      </c>
    </row>
    <row r="24" spans="1:7" s="17" customFormat="1" ht="34.5" customHeight="1">
      <c r="A24" s="72" t="s">
        <v>50</v>
      </c>
      <c r="B24" s="94" t="s">
        <v>54</v>
      </c>
      <c r="C24" s="78">
        <f>'[1]thu noi dia(HĐND)'!E26</f>
        <v>115000</v>
      </c>
      <c r="D24" s="78">
        <f>'[1]thu noi dia(HĐND)'!G26</f>
        <v>118474.487924</v>
      </c>
      <c r="E24" s="90">
        <f t="shared" si="2"/>
        <v>1.0302129384695653</v>
      </c>
      <c r="F24" s="81">
        <f t="shared" si="1"/>
        <v>0.49962906158113263</v>
      </c>
      <c r="G24" s="91">
        <f>'[1]thu noi dia(HĐND)'!P26</f>
        <v>237124.89331399999</v>
      </c>
    </row>
    <row r="25" spans="1:7" s="17" customFormat="1" ht="34.5" customHeight="1">
      <c r="A25" s="72" t="s">
        <v>50</v>
      </c>
      <c r="B25" s="94" t="s">
        <v>55</v>
      </c>
      <c r="C25" s="78">
        <f>'[1]thu noi dia(HĐND)'!E27</f>
        <v>0</v>
      </c>
      <c r="D25" s="78">
        <f>'[1]thu noi dia(HĐND)'!G27</f>
        <v>32.606999999999999</v>
      </c>
      <c r="E25" s="90"/>
      <c r="F25" s="81">
        <f t="shared" si="1"/>
        <v>0.4123365866365869</v>
      </c>
      <c r="G25" s="91">
        <f>'[1]thu noi dia(HĐND)'!P27</f>
        <v>79.078599999999994</v>
      </c>
    </row>
    <row r="26" spans="1:7" s="17" customFormat="1" ht="36" customHeight="1">
      <c r="A26" s="46">
        <v>9</v>
      </c>
      <c r="B26" s="89" t="s">
        <v>56</v>
      </c>
      <c r="C26" s="78">
        <f>'[1]thu noi dia(HĐND)'!E29</f>
        <v>22000</v>
      </c>
      <c r="D26" s="78">
        <f>'[1]thu noi dia(HĐND)'!G29</f>
        <v>52127.206015000003</v>
      </c>
      <c r="E26" s="90">
        <f t="shared" si="2"/>
        <v>2.3694184552272728</v>
      </c>
      <c r="F26" s="81">
        <f t="shared" si="1"/>
        <v>1.4697672193924844</v>
      </c>
      <c r="G26" s="91">
        <f>'[1]thu noi dia(HĐND)'!P29</f>
        <v>35466.300600000002</v>
      </c>
    </row>
    <row r="27" spans="1:7" s="17" customFormat="1" ht="36" customHeight="1">
      <c r="A27" s="19">
        <f>A26+1</f>
        <v>10</v>
      </c>
      <c r="B27" s="95" t="s">
        <v>57</v>
      </c>
      <c r="C27" s="78">
        <f>'[1]thu noi dia(HĐND)'!E30</f>
        <v>50000</v>
      </c>
      <c r="D27" s="78">
        <f>'[1]thu noi dia(HĐND)'!G30</f>
        <v>80341.411819999994</v>
      </c>
      <c r="E27" s="90">
        <f t="shared" si="2"/>
        <v>1.6068282363999999</v>
      </c>
      <c r="F27" s="81">
        <f t="shared" si="1"/>
        <v>1.0548816302580379</v>
      </c>
      <c r="G27" s="91">
        <f>'[1]thu noi dia(HĐND)'!P30</f>
        <v>76161.542220000003</v>
      </c>
    </row>
    <row r="28" spans="1:7" s="17" customFormat="1" ht="22.5" customHeight="1">
      <c r="A28" s="46">
        <v>11</v>
      </c>
      <c r="B28" s="89" t="s">
        <v>58</v>
      </c>
      <c r="C28" s="78">
        <f>'[1]thu noi dia(HĐND)'!E33</f>
        <v>1600000</v>
      </c>
      <c r="D28" s="78">
        <f>'[1]thu noi dia(HĐND)'!G33</f>
        <v>2017387.9198539997</v>
      </c>
      <c r="E28" s="90">
        <f t="shared" si="2"/>
        <v>1.2608674499087498</v>
      </c>
      <c r="F28" s="81">
        <f t="shared" si="1"/>
        <v>1.1569311875171027</v>
      </c>
      <c r="G28" s="91">
        <f>'[1]thu noi dia(HĐND)'!P33</f>
        <v>1743740.631786</v>
      </c>
    </row>
    <row r="29" spans="1:7" s="17" customFormat="1" ht="22.5" customHeight="1">
      <c r="A29" s="46">
        <f>A28+1</f>
        <v>12</v>
      </c>
      <c r="B29" s="89" t="s">
        <v>59</v>
      </c>
      <c r="C29" s="78">
        <f>'[1]thu noi dia(HĐND)'!E32</f>
        <v>3000</v>
      </c>
      <c r="D29" s="78">
        <f>'[1]thu noi dia(HĐND)'!G32</f>
        <v>2115.8489530000002</v>
      </c>
      <c r="E29" s="90">
        <f t="shared" si="2"/>
        <v>0.70528298433333336</v>
      </c>
      <c r="F29" s="81">
        <f t="shared" si="1"/>
        <v>1.036333728627528</v>
      </c>
      <c r="G29" s="91">
        <f>'[1]thu noi dia(HĐND)'!P32</f>
        <v>2041.6675580000001</v>
      </c>
    </row>
    <row r="30" spans="1:7" s="17" customFormat="1" ht="19.5" customHeight="1">
      <c r="A30" s="46">
        <f>A29+1</f>
        <v>13</v>
      </c>
      <c r="B30" s="89" t="s">
        <v>60</v>
      </c>
      <c r="C30" s="78">
        <f>'[1]thu noi dia(HĐND)'!E28</f>
        <v>250000</v>
      </c>
      <c r="D30" s="78">
        <f>'[1]thu noi dia(HĐND)'!G28</f>
        <v>377492.02165899996</v>
      </c>
      <c r="E30" s="90">
        <f t="shared" si="2"/>
        <v>1.5099680866359999</v>
      </c>
      <c r="F30" s="81">
        <f t="shared" si="1"/>
        <v>1.3242564588225587</v>
      </c>
      <c r="G30" s="91">
        <f>'[1]thu noi dia(HĐND)'!P28</f>
        <v>285059.60393400001</v>
      </c>
    </row>
    <row r="31" spans="1:7" s="17" customFormat="1">
      <c r="A31" s="41" t="s">
        <v>4</v>
      </c>
      <c r="B31" s="96" t="s">
        <v>17</v>
      </c>
      <c r="C31" s="78"/>
      <c r="D31" s="78"/>
      <c r="E31" s="90"/>
      <c r="F31" s="81"/>
      <c r="G31" s="91"/>
    </row>
    <row r="32" spans="1:7" s="17" customFormat="1">
      <c r="A32" s="41" t="s">
        <v>32</v>
      </c>
      <c r="B32" s="96" t="s">
        <v>61</v>
      </c>
      <c r="C32" s="97">
        <f>'[1]thu noi dia(HĐND)'!E39</f>
        <v>150000</v>
      </c>
      <c r="D32" s="97">
        <f>'[1]thu noi dia(HĐND)'!G39</f>
        <v>281887.67128599994</v>
      </c>
      <c r="E32" s="71">
        <f t="shared" si="2"/>
        <v>1.8792511419066662</v>
      </c>
      <c r="F32" s="87">
        <f t="shared" si="1"/>
        <v>0.7231906048264356</v>
      </c>
      <c r="G32" s="98">
        <f>'[1]thu noi dia(HĐND)'!P39</f>
        <v>389783.37025500002</v>
      </c>
    </row>
    <row r="33" spans="1:8" s="17" customFormat="1">
      <c r="A33" s="46">
        <v>1</v>
      </c>
      <c r="B33" s="89" t="s">
        <v>62</v>
      </c>
      <c r="C33" s="78">
        <f>[1]thu!E91</f>
        <v>110500</v>
      </c>
      <c r="D33" s="78">
        <f>[1]thu!G91</f>
        <v>205626.60978599999</v>
      </c>
      <c r="E33" s="71"/>
      <c r="F33" s="87"/>
      <c r="G33" s="99"/>
    </row>
    <row r="34" spans="1:8" s="17" customFormat="1">
      <c r="A34" s="46">
        <f>A33+1</f>
        <v>2</v>
      </c>
      <c r="B34" s="89" t="s">
        <v>63</v>
      </c>
      <c r="C34" s="78"/>
      <c r="D34" s="78"/>
      <c r="E34" s="71"/>
      <c r="F34" s="87"/>
      <c r="G34" s="99"/>
    </row>
    <row r="35" spans="1:8" s="17" customFormat="1">
      <c r="A35" s="46">
        <f>A34+1</f>
        <v>3</v>
      </c>
      <c r="B35" s="89" t="s">
        <v>64</v>
      </c>
      <c r="C35" s="78">
        <f>[1]thu!E89</f>
        <v>39500</v>
      </c>
      <c r="D35" s="78">
        <f>[1]thu!G89</f>
        <v>72704.656526999999</v>
      </c>
      <c r="E35" s="71"/>
      <c r="F35" s="87"/>
      <c r="G35" s="99"/>
    </row>
    <row r="36" spans="1:8" s="17" customFormat="1">
      <c r="A36" s="46">
        <f>A35+1</f>
        <v>4</v>
      </c>
      <c r="B36" s="89" t="s">
        <v>65</v>
      </c>
      <c r="C36" s="97"/>
      <c r="D36" s="97"/>
      <c r="E36" s="71"/>
      <c r="F36" s="87"/>
      <c r="G36" s="99"/>
    </row>
    <row r="37" spans="1:8" s="17" customFormat="1">
      <c r="A37" s="46">
        <v>5</v>
      </c>
      <c r="B37" s="89" t="s">
        <v>66</v>
      </c>
      <c r="C37" s="97"/>
      <c r="D37" s="97"/>
      <c r="E37" s="71"/>
      <c r="F37" s="87"/>
      <c r="G37" s="99"/>
    </row>
    <row r="38" spans="1:8" s="17" customFormat="1">
      <c r="A38" s="46">
        <v>6</v>
      </c>
      <c r="B38" s="53" t="s">
        <v>67</v>
      </c>
      <c r="C38" s="97"/>
      <c r="D38" s="97"/>
      <c r="E38" s="71"/>
      <c r="F38" s="87"/>
      <c r="G38" s="99"/>
    </row>
    <row r="39" spans="1:8" s="17" customFormat="1">
      <c r="A39" s="41" t="s">
        <v>34</v>
      </c>
      <c r="B39" s="100" t="s">
        <v>14</v>
      </c>
      <c r="C39" s="97"/>
      <c r="D39" s="97">
        <f>[1]thu!G102</f>
        <v>0</v>
      </c>
      <c r="E39" s="71"/>
      <c r="F39" s="87"/>
      <c r="G39" s="99"/>
    </row>
    <row r="40" spans="1:8" s="17" customFormat="1" ht="31.5">
      <c r="A40" s="16" t="s">
        <v>2</v>
      </c>
      <c r="B40" s="101" t="s">
        <v>68</v>
      </c>
      <c r="C40" s="43">
        <f>C41+C42</f>
        <v>6704000</v>
      </c>
      <c r="D40" s="43">
        <f>D41+D42</f>
        <v>7492468.4030569987</v>
      </c>
      <c r="E40" s="71">
        <f t="shared" si="2"/>
        <v>1.1176116353008649</v>
      </c>
      <c r="F40" s="87">
        <f t="shared" si="1"/>
        <v>1.0911951927684407</v>
      </c>
      <c r="G40" s="102">
        <f>G41+G42</f>
        <v>6866295.2812759997</v>
      </c>
      <c r="H40" s="20"/>
    </row>
    <row r="41" spans="1:8" s="1" customFormat="1">
      <c r="A41" s="19">
        <v>1</v>
      </c>
      <c r="B41" s="103" t="s">
        <v>69</v>
      </c>
      <c r="C41" s="73">
        <f>[1]thu!F156</f>
        <v>3329270</v>
      </c>
      <c r="D41" s="73">
        <f>[1]thu!I156</f>
        <v>3323129.5712429998</v>
      </c>
      <c r="E41" s="90">
        <f t="shared" si="2"/>
        <v>0.99815562307743133</v>
      </c>
      <c r="F41" s="81">
        <f t="shared" si="1"/>
        <v>1.1356711670707473</v>
      </c>
      <c r="G41" s="73">
        <v>2926137.1315909997</v>
      </c>
      <c r="H41" s="20"/>
    </row>
    <row r="42" spans="1:8" ht="16.5" thickBot="1">
      <c r="A42" s="104">
        <v>2</v>
      </c>
      <c r="B42" s="105" t="s">
        <v>70</v>
      </c>
      <c r="C42" s="74">
        <f>[1]thu!F155</f>
        <v>3374730</v>
      </c>
      <c r="D42" s="74">
        <f>[1]thu!I155</f>
        <v>4169338.831813999</v>
      </c>
      <c r="E42" s="106">
        <f t="shared" si="2"/>
        <v>1.2354584905500585</v>
      </c>
      <c r="F42" s="107">
        <f t="shared" si="1"/>
        <v>1.0581653510906208</v>
      </c>
      <c r="G42" s="73">
        <v>3940158.1496850001</v>
      </c>
      <c r="H42" s="20"/>
    </row>
  </sheetData>
  <mergeCells count="8">
    <mergeCell ref="D1:F1"/>
    <mergeCell ref="A4:F4"/>
    <mergeCell ref="A5:F5"/>
    <mergeCell ref="A8:A9"/>
    <mergeCell ref="B8:B9"/>
    <mergeCell ref="C8:C9"/>
    <mergeCell ref="D8:D9"/>
    <mergeCell ref="E8:F8"/>
  </mergeCells>
  <pageMargins left="0.70866141732283472" right="0.70866141732283472" top="0.74803149606299213" bottom="0.74803149606299213" header="0.31496062992125984" footer="0.31496062992125984"/>
  <pageSetup scale="75"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1CA923-7443-4A78-9BBF-A99E408BCDF4}">
  <dimension ref="A1:HP41"/>
  <sheetViews>
    <sheetView tabSelected="1" workbookViewId="0">
      <selection activeCell="L9" sqref="L9"/>
    </sheetView>
  </sheetViews>
  <sheetFormatPr defaultColWidth="9.140625" defaultRowHeight="15.75"/>
  <cols>
    <col min="1" max="1" width="5.28515625" style="8" customWidth="1"/>
    <col min="2" max="2" width="54.85546875" style="2" customWidth="1"/>
    <col min="3" max="3" width="16" style="2" customWidth="1"/>
    <col min="4" max="4" width="15.140625" style="2" customWidth="1"/>
    <col min="5" max="5" width="13.5703125" style="2" customWidth="1"/>
    <col min="6" max="6" width="12.7109375" style="2" customWidth="1"/>
    <col min="7" max="7" width="14.28515625" style="2" hidden="1" customWidth="1"/>
    <col min="8" max="224" width="9.140625" style="2"/>
    <col min="225" max="225" width="5.28515625" style="2" customWidth="1"/>
    <col min="226" max="226" width="40.28515625" style="2" customWidth="1"/>
    <col min="227" max="227" width="16.5703125" style="2" customWidth="1"/>
    <col min="228" max="228" width="17.28515625" style="2" customWidth="1"/>
    <col min="229" max="230" width="12.7109375" style="2" customWidth="1"/>
    <col min="231" max="231" width="14.7109375" style="2" customWidth="1"/>
    <col min="232" max="232" width="12.7109375" style="2" customWidth="1"/>
    <col min="233" max="235" width="14.42578125" style="2" customWidth="1"/>
    <col min="236" max="236" width="9.85546875" style="2" customWidth="1"/>
    <col min="237" max="237" width="9.7109375" style="2" customWidth="1"/>
    <col min="238" max="238" width="8.7109375" style="2" customWidth="1"/>
    <col min="239" max="16384" width="9.140625" style="2"/>
  </cols>
  <sheetData>
    <row r="1" spans="1:224">
      <c r="B1" s="2" t="s">
        <v>19</v>
      </c>
      <c r="F1" s="79" t="s">
        <v>71</v>
      </c>
    </row>
    <row r="2" spans="1:224">
      <c r="B2" s="1" t="s">
        <v>103</v>
      </c>
    </row>
    <row r="3" spans="1:224" ht="16.5" customHeight="1"/>
    <row r="4" spans="1:224">
      <c r="A4" s="138" t="s">
        <v>107</v>
      </c>
      <c r="B4" s="138"/>
      <c r="C4" s="138"/>
      <c r="D4" s="138"/>
      <c r="E4" s="138"/>
      <c r="F4" s="138"/>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row>
    <row r="5" spans="1:224">
      <c r="A5" s="131" t="str">
        <f>'Mau 59'!A5:F5</f>
        <v>(Kèm theo Quyết định số 13 /QĐ-STC ngày  15 /  01 /2024 của Sở Tài chính)</v>
      </c>
      <c r="B5" s="131"/>
      <c r="C5" s="131"/>
      <c r="D5" s="131"/>
      <c r="E5" s="131"/>
      <c r="F5" s="131"/>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row>
    <row r="6" spans="1:224">
      <c r="A6" s="27"/>
      <c r="B6" s="27"/>
      <c r="C6" s="27"/>
      <c r="D6" s="27"/>
      <c r="E6" s="27"/>
      <c r="F6" s="27"/>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row>
    <row r="7" spans="1:224" ht="18.75" customHeight="1" thickBot="1">
      <c r="B7" s="11"/>
      <c r="C7" s="11"/>
      <c r="D7" s="12"/>
      <c r="F7" s="13" t="s">
        <v>20</v>
      </c>
    </row>
    <row r="8" spans="1:224" s="14" customFormat="1" ht="16.5" thickTop="1">
      <c r="A8" s="132" t="s">
        <v>0</v>
      </c>
      <c r="B8" s="134" t="s">
        <v>21</v>
      </c>
      <c r="C8" s="134" t="s">
        <v>72</v>
      </c>
      <c r="D8" s="134" t="s">
        <v>105</v>
      </c>
      <c r="E8" s="134" t="s">
        <v>73</v>
      </c>
      <c r="F8" s="136"/>
    </row>
    <row r="9" spans="1:224" s="14" customFormat="1" ht="40.5" customHeight="1">
      <c r="A9" s="133"/>
      <c r="B9" s="135"/>
      <c r="C9" s="135"/>
      <c r="D9" s="135"/>
      <c r="E9" s="15" t="s">
        <v>74</v>
      </c>
      <c r="F9" s="80" t="s">
        <v>25</v>
      </c>
    </row>
    <row r="10" spans="1:224" s="14" customFormat="1" ht="40.5" customHeight="1">
      <c r="A10" s="22" t="s">
        <v>1</v>
      </c>
      <c r="B10" s="23" t="s">
        <v>2</v>
      </c>
      <c r="C10" s="23">
        <v>1</v>
      </c>
      <c r="D10" s="23">
        <v>2</v>
      </c>
      <c r="E10" s="23" t="s">
        <v>26</v>
      </c>
      <c r="F10" s="83">
        <v>4</v>
      </c>
    </row>
    <row r="11" spans="1:224" s="17" customFormat="1" ht="18" customHeight="1">
      <c r="A11" s="24"/>
      <c r="B11" s="108" t="s">
        <v>75</v>
      </c>
      <c r="C11" s="25">
        <f>C12+C35+C41+C39+C40</f>
        <v>15819995</v>
      </c>
      <c r="D11" s="25">
        <f>D12+D35+D41+D39+D40</f>
        <v>17636944.076777</v>
      </c>
      <c r="E11" s="32">
        <f>D11/C11*100</f>
        <v>111.48514317973553</v>
      </c>
      <c r="F11" s="109">
        <f>D11/G11*100</f>
        <v>110.23478306220949</v>
      </c>
      <c r="G11" s="110">
        <f>G12+G36+G41+G40</f>
        <v>15999436.463556001</v>
      </c>
    </row>
    <row r="12" spans="1:224" s="17" customFormat="1" ht="18" customHeight="1">
      <c r="A12" s="16" t="s">
        <v>1</v>
      </c>
      <c r="B12" s="42" t="s">
        <v>76</v>
      </c>
      <c r="C12" s="4">
        <f>C13+C17+C32+C33+C34+C31</f>
        <v>13191488</v>
      </c>
      <c r="D12" s="4">
        <f>D13+D17+D32+D33+D34+D31</f>
        <v>14195580.256774001</v>
      </c>
      <c r="E12" s="33">
        <f>D12/C12*100</f>
        <v>107.61166789352347</v>
      </c>
      <c r="F12" s="111">
        <f>D12/G12*100</f>
        <v>88.725501608191763</v>
      </c>
      <c r="G12" s="112">
        <f>G13+G17+G32+G33+G34+G31</f>
        <v>15999436.463556001</v>
      </c>
    </row>
    <row r="13" spans="1:224" s="17" customFormat="1" ht="18" customHeight="1">
      <c r="A13" s="16" t="s">
        <v>3</v>
      </c>
      <c r="B13" s="42" t="s">
        <v>77</v>
      </c>
      <c r="C13" s="3">
        <f>C14+C15+C16</f>
        <v>3561000</v>
      </c>
      <c r="D13" s="3">
        <f>D14+D15+D16</f>
        <v>5258891.6793299997</v>
      </c>
      <c r="E13" s="33">
        <f>D13/C13*100</f>
        <v>147.68019318534118</v>
      </c>
      <c r="F13" s="111">
        <f>D13/G13*100</f>
        <v>71.203809380688128</v>
      </c>
      <c r="G13" s="113">
        <f>G14+G15+G16</f>
        <v>7385688.6661970001</v>
      </c>
    </row>
    <row r="14" spans="1:224" s="20" customFormat="1" ht="18" customHeight="1">
      <c r="A14" s="19">
        <v>1</v>
      </c>
      <c r="B14" s="53" t="s">
        <v>78</v>
      </c>
      <c r="C14" s="6">
        <f>[1]Chi!C14</f>
        <v>3561000</v>
      </c>
      <c r="D14" s="114">
        <f>[1]Chi!F21-D35-D40</f>
        <v>5163017.2781109996</v>
      </c>
      <c r="E14" s="33">
        <f>D14/C14*100</f>
        <v>144.98784830415613</v>
      </c>
      <c r="F14" s="111">
        <f>D14/G14*100</f>
        <v>70.344681946747201</v>
      </c>
      <c r="G14" s="115">
        <f>[1]Chi!M21-G40</f>
        <v>7339598.5811970001</v>
      </c>
    </row>
    <row r="15" spans="1:224" s="20" customFormat="1" ht="63">
      <c r="A15" s="19">
        <v>2</v>
      </c>
      <c r="B15" s="75" t="s">
        <v>79</v>
      </c>
      <c r="C15" s="114">
        <f>[1]Chi!C38</f>
        <v>0</v>
      </c>
      <c r="D15" s="114">
        <f>[1]Chi!F38</f>
        <v>8460.3001600000007</v>
      </c>
      <c r="E15" s="30"/>
      <c r="F15" s="29"/>
      <c r="G15" s="115">
        <f>[1]Chi!M38</f>
        <v>0</v>
      </c>
    </row>
    <row r="16" spans="1:224" s="20" customFormat="1" ht="16.5" customHeight="1">
      <c r="A16" s="19">
        <v>3</v>
      </c>
      <c r="B16" s="76" t="s">
        <v>80</v>
      </c>
      <c r="C16" s="114"/>
      <c r="D16" s="114">
        <f>[1]Chi!F39</f>
        <v>87414.101058999993</v>
      </c>
      <c r="E16" s="30"/>
      <c r="F16" s="29"/>
      <c r="G16" s="116">
        <f>[1]Chi!M39</f>
        <v>46090.084999999999</v>
      </c>
    </row>
    <row r="17" spans="1:7" s="17" customFormat="1" ht="16.5" customHeight="1">
      <c r="A17" s="16" t="s">
        <v>4</v>
      </c>
      <c r="B17" s="42" t="s">
        <v>7</v>
      </c>
      <c r="C17" s="3">
        <f>SUM(C19:C30)</f>
        <v>9353865</v>
      </c>
      <c r="D17" s="3">
        <f>[1]Chi!F41</f>
        <v>8932250.9268069994</v>
      </c>
      <c r="E17" s="33">
        <f>D17/C17*100</f>
        <v>95.492621785828632</v>
      </c>
      <c r="F17" s="111">
        <f>D17/G17*100</f>
        <v>104.52778498560554</v>
      </c>
      <c r="G17" s="113">
        <f>SUM(G19:G30)</f>
        <v>8545336.4653590005</v>
      </c>
    </row>
    <row r="18" spans="1:7" s="17" customFormat="1" ht="16.5" customHeight="1">
      <c r="A18" s="16"/>
      <c r="B18" s="53" t="s">
        <v>81</v>
      </c>
      <c r="C18" s="3"/>
      <c r="D18" s="3"/>
      <c r="E18" s="33"/>
      <c r="F18" s="111"/>
      <c r="G18" s="117"/>
    </row>
    <row r="19" spans="1:7" s="20" customFormat="1" ht="16.5" customHeight="1">
      <c r="A19" s="19">
        <v>1</v>
      </c>
      <c r="B19" s="53" t="s">
        <v>82</v>
      </c>
      <c r="C19" s="6">
        <f>[1]Chi!C50</f>
        <v>4179745</v>
      </c>
      <c r="D19" s="6">
        <f>[1]Chi!F50</f>
        <v>3782251.8309610002</v>
      </c>
      <c r="E19" s="30">
        <f t="shared" ref="E19:E30" si="0">D19/C19*100</f>
        <v>90.490013887473992</v>
      </c>
      <c r="F19" s="29">
        <f t="shared" ref="F19:F32" si="1">D19/G19*100</f>
        <v>115.25237350930165</v>
      </c>
      <c r="G19" s="115">
        <f>[1]Chi!M50</f>
        <v>3281712.7455130001</v>
      </c>
    </row>
    <row r="20" spans="1:7" s="20" customFormat="1" ht="16.5" customHeight="1">
      <c r="A20" s="19">
        <v>2</v>
      </c>
      <c r="B20" s="53" t="s">
        <v>83</v>
      </c>
      <c r="C20" s="6">
        <f>[1]Chi!C49</f>
        <v>31000</v>
      </c>
      <c r="D20" s="6">
        <f>[1]Chi!F49</f>
        <v>17489.163593000001</v>
      </c>
      <c r="E20" s="30">
        <f t="shared" si="0"/>
        <v>56.416656751612905</v>
      </c>
      <c r="F20" s="29">
        <f t="shared" si="1"/>
        <v>99.422519376459533</v>
      </c>
      <c r="G20" s="115">
        <f>[1]Chi!M49</f>
        <v>17590.746747000001</v>
      </c>
    </row>
    <row r="21" spans="1:7" s="20" customFormat="1" ht="16.5" customHeight="1">
      <c r="A21" s="19">
        <v>3</v>
      </c>
      <c r="B21" s="53" t="s">
        <v>84</v>
      </c>
      <c r="C21" s="6">
        <f>[1]Chi!C53</f>
        <v>750000</v>
      </c>
      <c r="D21" s="6">
        <f>[1]Chi!F53</f>
        <v>795471.72071999998</v>
      </c>
      <c r="E21" s="30">
        <f t="shared" si="0"/>
        <v>106.06289609599999</v>
      </c>
      <c r="F21" s="29">
        <f t="shared" si="1"/>
        <v>93.095673910067546</v>
      </c>
      <c r="G21" s="115">
        <f>[1]Chi!M53</f>
        <v>854466.90196199995</v>
      </c>
    </row>
    <row r="22" spans="1:7" s="20" customFormat="1" ht="16.5" customHeight="1">
      <c r="A22" s="19">
        <v>4</v>
      </c>
      <c r="B22" s="53" t="s">
        <v>85</v>
      </c>
      <c r="C22" s="6">
        <f>[1]Chi!C54</f>
        <v>78978</v>
      </c>
      <c r="D22" s="6">
        <f>[1]Chi!F54</f>
        <v>98525.173746</v>
      </c>
      <c r="E22" s="30">
        <f t="shared" si="0"/>
        <v>124.75015035326294</v>
      </c>
      <c r="F22" s="29">
        <f t="shared" si="1"/>
        <v>111.69411837010708</v>
      </c>
      <c r="G22" s="115">
        <f>[1]Chi!M54</f>
        <v>88209.813716000004</v>
      </c>
    </row>
    <row r="23" spans="1:7" s="20" customFormat="1" ht="16.5" customHeight="1">
      <c r="A23" s="19">
        <v>5</v>
      </c>
      <c r="B23" s="53" t="s">
        <v>86</v>
      </c>
      <c r="C23" s="6">
        <f>[1]Chi!C55</f>
        <v>42757</v>
      </c>
      <c r="D23" s="6">
        <f>[1]Chi!F55</f>
        <v>21329.126493</v>
      </c>
      <c r="E23" s="30">
        <f t="shared" si="0"/>
        <v>49.884525324508267</v>
      </c>
      <c r="F23" s="29">
        <f t="shared" si="1"/>
        <v>85.419759781983345</v>
      </c>
      <c r="G23" s="115">
        <f>[1]Chi!M55</f>
        <v>24969.780467</v>
      </c>
    </row>
    <row r="24" spans="1:7" s="20" customFormat="1" ht="16.5" customHeight="1">
      <c r="A24" s="19">
        <v>6</v>
      </c>
      <c r="B24" s="53" t="s">
        <v>87</v>
      </c>
      <c r="C24" s="6">
        <f>[1]Chi!C56</f>
        <v>38378</v>
      </c>
      <c r="D24" s="6">
        <f>[1]Chi!F56</f>
        <v>38410.577160000001</v>
      </c>
      <c r="E24" s="30">
        <f t="shared" si="0"/>
        <v>100.08488498619002</v>
      </c>
      <c r="F24" s="29">
        <f t="shared" si="1"/>
        <v>80.43788889377106</v>
      </c>
      <c r="G24" s="115">
        <f>[1]Chi!M56</f>
        <v>47751.846409999998</v>
      </c>
    </row>
    <row r="25" spans="1:7" s="20" customFormat="1" ht="16.5" customHeight="1">
      <c r="A25" s="19">
        <v>7</v>
      </c>
      <c r="B25" s="53" t="s">
        <v>88</v>
      </c>
      <c r="C25" s="6">
        <f>[1]Chi!C47</f>
        <v>136670</v>
      </c>
      <c r="D25" s="6">
        <f>[1]Chi!F47</f>
        <v>120224.278838</v>
      </c>
      <c r="E25" s="30">
        <f t="shared" si="0"/>
        <v>87.966838982951629</v>
      </c>
      <c r="F25" s="29">
        <f t="shared" si="1"/>
        <v>126.53696144541351</v>
      </c>
      <c r="G25" s="115">
        <f>[1]Chi!M47</f>
        <v>95011.194724999994</v>
      </c>
    </row>
    <row r="26" spans="1:7" s="20" customFormat="1" ht="16.5" customHeight="1">
      <c r="A26" s="19">
        <v>8</v>
      </c>
      <c r="B26" s="53" t="s">
        <v>89</v>
      </c>
      <c r="C26" s="6">
        <f>[1]Chi!C42</f>
        <v>1793642</v>
      </c>
      <c r="D26" s="6">
        <f>[1]Chi!F42</f>
        <v>1397292.821795</v>
      </c>
      <c r="E26" s="30">
        <f t="shared" si="0"/>
        <v>77.902548100178294</v>
      </c>
      <c r="F26" s="29">
        <f t="shared" si="1"/>
        <v>96.282369463616419</v>
      </c>
      <c r="G26" s="115">
        <f>[1]Chi!M42</f>
        <v>1451244.739384</v>
      </c>
    </row>
    <row r="27" spans="1:7" s="20" customFormat="1" ht="16.5" customHeight="1">
      <c r="A27" s="19">
        <v>9</v>
      </c>
      <c r="B27" s="53" t="s">
        <v>90</v>
      </c>
      <c r="C27" s="6">
        <f>[1]Chi!C58</f>
        <v>1388540</v>
      </c>
      <c r="D27" s="6">
        <f>[1]Chi!F58</f>
        <v>1617009.9074260001</v>
      </c>
      <c r="E27" s="30">
        <f t="shared" si="0"/>
        <v>116.45396657107466</v>
      </c>
      <c r="F27" s="29">
        <f t="shared" si="1"/>
        <v>105.63908900355534</v>
      </c>
      <c r="G27" s="115">
        <f>[1]Chi!M58</f>
        <v>1530692.779234</v>
      </c>
    </row>
    <row r="28" spans="1:7" s="20" customFormat="1" ht="16.5" customHeight="1">
      <c r="A28" s="19">
        <v>10</v>
      </c>
      <c r="B28" s="53" t="s">
        <v>91</v>
      </c>
      <c r="C28" s="6">
        <f>[1]Chi!C57</f>
        <v>539140</v>
      </c>
      <c r="D28" s="6">
        <f>[1]Chi!F57</f>
        <v>585678.79981600004</v>
      </c>
      <c r="E28" s="30">
        <f t="shared" si="0"/>
        <v>108.63204359090403</v>
      </c>
      <c r="F28" s="29">
        <f t="shared" si="1"/>
        <v>92.734229509066111</v>
      </c>
      <c r="G28" s="115">
        <f>[1]Chi!M57</f>
        <v>631567.00920099998</v>
      </c>
    </row>
    <row r="29" spans="1:7" s="20" customFormat="1" ht="16.5" customHeight="1">
      <c r="A29" s="19">
        <v>11</v>
      </c>
      <c r="B29" s="55" t="s">
        <v>92</v>
      </c>
      <c r="C29" s="6">
        <f>[1]Chi!C62</f>
        <v>326504</v>
      </c>
      <c r="D29" s="6">
        <f>[1]Chi!F62</f>
        <v>413384.31818100001</v>
      </c>
      <c r="E29" s="30">
        <f t="shared" si="0"/>
        <v>126.60926609811824</v>
      </c>
      <c r="F29" s="29">
        <f t="shared" si="1"/>
        <v>91.04021753653744</v>
      </c>
      <c r="G29" s="115">
        <f>[1]Chi!M62</f>
        <v>454067.805819</v>
      </c>
    </row>
    <row r="30" spans="1:7" s="20" customFormat="1" ht="16.5" customHeight="1">
      <c r="A30" s="19">
        <v>12</v>
      </c>
      <c r="B30" s="55" t="s">
        <v>93</v>
      </c>
      <c r="C30" s="6">
        <f>[1]Chi!C65</f>
        <v>48511</v>
      </c>
      <c r="D30" s="6">
        <f>[1]Chi!F65</f>
        <v>45183.208078000003</v>
      </c>
      <c r="E30" s="30">
        <f t="shared" si="0"/>
        <v>93.140129203685774</v>
      </c>
      <c r="F30" s="29">
        <f t="shared" si="1"/>
        <v>66.395997463528587</v>
      </c>
      <c r="G30" s="115">
        <f>[1]Chi!M65</f>
        <v>68051.102180999995</v>
      </c>
    </row>
    <row r="31" spans="1:7" s="20" customFormat="1" ht="16.5" customHeight="1">
      <c r="A31" s="16" t="s">
        <v>32</v>
      </c>
      <c r="B31" s="118" t="s">
        <v>8</v>
      </c>
      <c r="C31" s="4">
        <f>[1]Chi!C71</f>
        <v>0</v>
      </c>
      <c r="D31" s="4">
        <f>[1]Chi!F71</f>
        <v>2437.6506370000002</v>
      </c>
      <c r="E31" s="33"/>
      <c r="F31" s="111">
        <f t="shared" si="1"/>
        <v>3.6705341748001685</v>
      </c>
      <c r="G31" s="119">
        <f>[1]Chi!M72</f>
        <v>66411.331999999995</v>
      </c>
    </row>
    <row r="32" spans="1:7" s="17" customFormat="1" ht="34.5" customHeight="1">
      <c r="A32" s="16" t="s">
        <v>34</v>
      </c>
      <c r="B32" s="21" t="s">
        <v>9</v>
      </c>
      <c r="C32" s="120">
        <f>[1]Chi!C66</f>
        <v>2000</v>
      </c>
      <c r="D32" s="120">
        <f>[1]Chi!F66</f>
        <v>2000</v>
      </c>
      <c r="E32" s="121">
        <f>D32/C32*100</f>
        <v>100</v>
      </c>
      <c r="F32" s="122">
        <f t="shared" si="1"/>
        <v>100</v>
      </c>
      <c r="G32" s="119">
        <f>[1]Chi!M66</f>
        <v>2000</v>
      </c>
    </row>
    <row r="33" spans="1:7" s="17" customFormat="1" ht="34.5" customHeight="1">
      <c r="A33" s="16" t="s">
        <v>36</v>
      </c>
      <c r="B33" s="21" t="s">
        <v>10</v>
      </c>
      <c r="C33" s="120">
        <f>[1]Chi!C67</f>
        <v>274623</v>
      </c>
      <c r="D33" s="120">
        <f>[1]Chi!F67</f>
        <v>0</v>
      </c>
      <c r="E33" s="121"/>
      <c r="F33" s="29"/>
      <c r="G33" s="119">
        <f>[1]Chi!M67</f>
        <v>0</v>
      </c>
    </row>
    <row r="34" spans="1:7" s="17" customFormat="1" ht="34.5" customHeight="1">
      <c r="A34" s="16" t="s">
        <v>94</v>
      </c>
      <c r="B34" s="21" t="s">
        <v>95</v>
      </c>
      <c r="C34" s="120">
        <f>[1]Chi!C69</f>
        <v>0</v>
      </c>
      <c r="D34" s="120">
        <f>[1]Chi!F69</f>
        <v>0</v>
      </c>
      <c r="E34" s="121"/>
      <c r="F34" s="29"/>
      <c r="G34" s="119">
        <f>[1]Chi!M69</f>
        <v>0</v>
      </c>
    </row>
    <row r="35" spans="1:7" s="1" customFormat="1" ht="47.25">
      <c r="A35" s="16" t="s">
        <v>2</v>
      </c>
      <c r="B35" s="123" t="s">
        <v>96</v>
      </c>
      <c r="C35" s="43">
        <f>C36+C37+C38</f>
        <v>2597007</v>
      </c>
      <c r="D35" s="43">
        <f>D36+D37+D38</f>
        <v>2404157.693469</v>
      </c>
      <c r="E35" s="121">
        <f>D35/C35*100</f>
        <v>92.574170707626124</v>
      </c>
      <c r="F35" s="45">
        <f>D35/G35*100</f>
        <v>153.35182778815351</v>
      </c>
      <c r="G35" s="86">
        <f>[1]Chi!M78</f>
        <v>1567739.8359999999</v>
      </c>
    </row>
    <row r="36" spans="1:7" s="1" customFormat="1" ht="20.25" customHeight="1">
      <c r="A36" s="28">
        <v>1</v>
      </c>
      <c r="B36" s="124" t="s">
        <v>97</v>
      </c>
      <c r="C36" s="73">
        <f>[1]Chi!C79</f>
        <v>132171</v>
      </c>
      <c r="D36" s="73">
        <f>[1]Chi!G79</f>
        <v>124626.154046</v>
      </c>
      <c r="E36" s="30"/>
      <c r="F36" s="29"/>
      <c r="G36" s="125"/>
    </row>
    <row r="37" spans="1:7" s="1" customFormat="1" ht="20.25" customHeight="1">
      <c r="A37" s="28">
        <v>2</v>
      </c>
      <c r="B37" s="124" t="s">
        <v>98</v>
      </c>
      <c r="C37" s="73">
        <f>[1]Chi!C82</f>
        <v>2285800</v>
      </c>
      <c r="D37" s="73">
        <f>[1]Chi!F82</f>
        <v>2216197.5394230001</v>
      </c>
      <c r="E37" s="30">
        <f>D37/C37*100</f>
        <v>96.955006537011116</v>
      </c>
      <c r="F37" s="126"/>
      <c r="G37" s="125">
        <f>[1]Chi!M82</f>
        <v>0</v>
      </c>
    </row>
    <row r="38" spans="1:7" s="1" customFormat="1" ht="20.25" customHeight="1">
      <c r="A38" s="28">
        <v>3</v>
      </c>
      <c r="B38" s="124" t="s">
        <v>99</v>
      </c>
      <c r="C38" s="73">
        <f>[1]Chi!C83</f>
        <v>179036</v>
      </c>
      <c r="D38" s="73">
        <f>[1]Chi!F83</f>
        <v>63334</v>
      </c>
      <c r="E38" s="30">
        <f>D38/C38*100</f>
        <v>35.375008378203262</v>
      </c>
      <c r="F38" s="29"/>
      <c r="G38" s="125">
        <f>[1]Chi!M83</f>
        <v>0</v>
      </c>
    </row>
    <row r="39" spans="1:7" s="17" customFormat="1" ht="34.5" customHeight="1">
      <c r="A39" s="16" t="s">
        <v>11</v>
      </c>
      <c r="B39" s="60" t="s">
        <v>33</v>
      </c>
      <c r="C39" s="120"/>
      <c r="D39" s="120">
        <f>[1]Chi!F72</f>
        <v>40316.960705999998</v>
      </c>
      <c r="E39" s="121"/>
      <c r="F39" s="29"/>
      <c r="G39" s="119"/>
    </row>
    <row r="40" spans="1:7" s="1" customFormat="1" ht="20.25" customHeight="1">
      <c r="A40" s="57" t="s">
        <v>12</v>
      </c>
      <c r="B40" s="61" t="s">
        <v>100</v>
      </c>
      <c r="C40" s="73"/>
      <c r="D40" s="43">
        <f>[1]Chi!F73+[1]Chi!F77</f>
        <v>977584.21122800047</v>
      </c>
      <c r="E40" s="121"/>
      <c r="F40" s="29"/>
      <c r="G40" s="125"/>
    </row>
    <row r="41" spans="1:7" ht="32.25" thickBot="1">
      <c r="A41" s="77" t="s">
        <v>101</v>
      </c>
      <c r="B41" s="127" t="s">
        <v>102</v>
      </c>
      <c r="C41" s="66">
        <f>[1]Chi!C93</f>
        <v>31500</v>
      </c>
      <c r="D41" s="66">
        <f>[1]Chi!G93</f>
        <v>19304.954600000001</v>
      </c>
      <c r="E41" s="67"/>
      <c r="F41" s="68"/>
    </row>
  </sheetData>
  <mergeCells count="7">
    <mergeCell ref="A4:F4"/>
    <mergeCell ref="A5:F5"/>
    <mergeCell ref="A8:A9"/>
    <mergeCell ref="B8:B9"/>
    <mergeCell ref="C8:C9"/>
    <mergeCell ref="D8:D9"/>
    <mergeCell ref="E8:F8"/>
  </mergeCells>
  <pageMargins left="0.70866141732283472" right="0.70866141732283472" top="0.74803149606299213" bottom="0.74803149606299213" header="0.31496062992125984" footer="0.31496062992125984"/>
  <pageSetup scale="7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56151B-54DB-4FCF-8E67-AC919E6B70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306F428-C5C5-42A0-945C-82FC191F8835}">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035F69A1-DFB1-49A6-BCA5-D4062F3EC2E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Mau 59</vt:lpstr>
      <vt:lpstr>Mau 60</vt:lpstr>
      <vt:lpstr>Mau 61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kieuttd</cp:lastModifiedBy>
  <cp:lastPrinted>2024-01-19T01:34:02Z</cp:lastPrinted>
  <dcterms:created xsi:type="dcterms:W3CDTF">2018-08-22T07:49:45Z</dcterms:created>
  <dcterms:modified xsi:type="dcterms:W3CDTF">2024-01-19T01:37:07Z</dcterms:modified>
</cp:coreProperties>
</file>